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beyerova\Documents\OPŽP 2021-2027\Harmonogramy\"/>
    </mc:Choice>
  </mc:AlternateContent>
  <bookViews>
    <workbookView xWindow="-19320" yWindow="-120" windowWidth="19440" windowHeight="15600"/>
  </bookViews>
  <sheets>
    <sheet name="Harmonogram2023" sheetId="1" r:id="rId1"/>
    <sheet name="Zdůvodnění" sheetId="2" r:id="rId2"/>
  </sheets>
  <definedNames>
    <definedName name="_xlnm._FilterDatabase" localSheetId="0" hidden="1">Harmonogram2023!$B$4:$Z$39</definedName>
    <definedName name="_xlnm._FilterDatabase" localSheetId="1" hidden="1">Zdůvodnění!$B$3:$E$3</definedName>
    <definedName name="_xlnm.Print_Area" localSheetId="0">Harmonogram2023!$A$1:$Z$46</definedName>
    <definedName name="Print_Titles" localSheetId="0">Harmonogram2023!$3:$5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1" l="1"/>
  <c r="S17" i="1" s="1"/>
  <c r="Q18" i="1"/>
  <c r="Q19" i="1"/>
  <c r="Q20" i="1"/>
  <c r="Q22" i="1"/>
  <c r="Q23" i="1"/>
  <c r="Q24" i="1"/>
  <c r="Q25" i="1"/>
  <c r="Q26" i="1"/>
  <c r="Q15" i="1" l="1"/>
  <c r="Q16" i="1"/>
  <c r="S20" i="1" l="1"/>
  <c r="S19" i="1"/>
  <c r="S26" i="1"/>
  <c r="S25" i="1"/>
  <c r="Q27" i="1"/>
  <c r="S27" i="1" s="1"/>
  <c r="Q12" i="1" l="1"/>
  <c r="S12" i="1" s="1"/>
  <c r="Q33" i="1" l="1"/>
  <c r="S33" i="1" s="1"/>
  <c r="Q8" i="1"/>
  <c r="S8" i="1" s="1"/>
  <c r="Q29" i="1" l="1"/>
  <c r="S29" i="1" s="1"/>
  <c r="Q30" i="1" l="1"/>
  <c r="Q32" i="1" l="1"/>
  <c r="S32" i="1" s="1"/>
  <c r="Q31" i="1"/>
  <c r="S31" i="1" s="1"/>
  <c r="S30" i="1"/>
  <c r="S18" i="1"/>
  <c r="Q14" i="1"/>
  <c r="S14" i="1" s="1"/>
  <c r="Q13" i="1"/>
  <c r="S13" i="1" s="1"/>
  <c r="Q7" i="1"/>
  <c r="S7" i="1" s="1"/>
  <c r="Q6" i="1"/>
  <c r="S6" i="1" s="1"/>
  <c r="S22" i="1"/>
  <c r="Q39" i="1" l="1"/>
  <c r="Q38" i="1" l="1"/>
  <c r="Q37" i="1"/>
  <c r="S37" i="1" s="1"/>
  <c r="Q36" i="1"/>
  <c r="S36" i="1" s="1"/>
  <c r="Q35" i="1"/>
  <c r="S35" i="1" s="1"/>
  <c r="Q34" i="1"/>
  <c r="S34" i="1" s="1"/>
  <c r="Q28" i="1"/>
  <c r="S28" i="1" s="1"/>
  <c r="S24" i="1"/>
  <c r="S23" i="1"/>
  <c r="Q11" i="1"/>
  <c r="S11" i="1" s="1"/>
  <c r="Q10" i="1"/>
  <c r="S10" i="1" s="1"/>
  <c r="Q9" i="1"/>
  <c r="S9" i="1" s="1"/>
</calcChain>
</file>

<file path=xl/sharedStrings.xml><?xml version="1.0" encoding="utf-8"?>
<sst xmlns="http://schemas.openxmlformats.org/spreadsheetml/2006/main" count="587" uniqueCount="292">
  <si>
    <t>Identifikace oblasti podpory</t>
  </si>
  <si>
    <t>Zacílení výzvy</t>
  </si>
  <si>
    <t>Základní plánované údaje o výzvě</t>
  </si>
  <si>
    <t>Cíl politiky</t>
  </si>
  <si>
    <t>Specifický cíl</t>
  </si>
  <si>
    <t xml:space="preserve">Číslo výzvy </t>
  </si>
  <si>
    <t>Opatření</t>
  </si>
  <si>
    <t>Upřesnění zacílení výzvy</t>
  </si>
  <si>
    <t>Příjemci</t>
  </si>
  <si>
    <t>Území realizace</t>
  </si>
  <si>
    <t>Druh výzvy</t>
  </si>
  <si>
    <t>Plánované datum vyhlášení výzvy</t>
  </si>
  <si>
    <t xml:space="preserve">Předpokládané datum zahájení příjmu žádostí </t>
  </si>
  <si>
    <t>Předpokládané datum ukončení příjmu žádostí</t>
  </si>
  <si>
    <t>Míra podpory dle PrŽaP21+</t>
  </si>
  <si>
    <t>Alokace plánové výzvy (podpora; Kč)</t>
  </si>
  <si>
    <t>Model hodnocení</t>
  </si>
  <si>
    <t>Číslo SC</t>
  </si>
  <si>
    <t>Název SC</t>
  </si>
  <si>
    <t>číslo opatření</t>
  </si>
  <si>
    <t>Název opatření</t>
  </si>
  <si>
    <t>Míra podpory</t>
  </si>
  <si>
    <t>Celková alokace (CZV*)</t>
  </si>
  <si>
    <t>Z toho příspěvek Unie</t>
  </si>
  <si>
    <t>Z toho národní spolufinancování</t>
  </si>
  <si>
    <t>Zelenější, nízkouhlíková Evropa díky podpoře přechodu na čistou a spravedlivou energii, zelených a modrých investic, oběhového hospodářství, přizpůsobení se změnám klimatu a prevence řízení rizik</t>
  </si>
  <si>
    <t>1.1</t>
  </si>
  <si>
    <t>Podpora energetické účinnosti a snižování emisí skleníkových plynů</t>
  </si>
  <si>
    <t>1.2</t>
  </si>
  <si>
    <t>Podpora energie z obnovitelných zdrojů v souladu se směrnicí (EU) 2018/2001, včetně kritérií udržitelnosti stanovených v uvedené směrnici</t>
  </si>
  <si>
    <t>1.3</t>
  </si>
  <si>
    <t>Podpora přizpůsobení se změně klimatu, prevence rizika katastrof a odolnosti vůči nim s přihlédnutím k ekosystémovým přístupům</t>
  </si>
  <si>
    <t>1.5</t>
  </si>
  <si>
    <t>1.6</t>
  </si>
  <si>
    <t>Posilování ochrany a zachování přírody, biologické rozmanitosti a zelené infrastruktury, a to i v městských oblastech, a snižování všech forem znečištění</t>
  </si>
  <si>
    <t>1.4</t>
  </si>
  <si>
    <t>Podpora přístupu k vodě a udržitelné hospodaření s vodou</t>
  </si>
  <si>
    <t>Název výzvy</t>
  </si>
  <si>
    <t>Zdůvodnění</t>
  </si>
  <si>
    <t>jednokolový</t>
  </si>
  <si>
    <t>dle PD</t>
  </si>
  <si>
    <t>Celá ČR</t>
  </si>
  <si>
    <t>průběžná</t>
  </si>
  <si>
    <t>bez omezení, dle PrŽaP</t>
  </si>
  <si>
    <t>kolová</t>
  </si>
  <si>
    <t>1.6.8</t>
  </si>
  <si>
    <t>odstranění rizik kontaminace ohrožující lidské zdraví, vodní zdroje nebo ekosystémy</t>
  </si>
  <si>
    <t>v závislosti na typu žadatele a délce udržitelnosti (viz PrŽaP) 50 - 85 %, příp. dle VP / de minimis</t>
  </si>
  <si>
    <t>008</t>
  </si>
  <si>
    <t>MŽP_8. výzva, SC 1.1, opatření 1.1.2, průběžná</t>
  </si>
  <si>
    <t>1.1.2</t>
  </si>
  <si>
    <t>Snížení energetické náročnosti/zvýšení účinnosti technologických procesů</t>
  </si>
  <si>
    <t>Energetické úspory ve veřejné infrastruktuře (zvláště gastro a prádelenský provoz  ve zdravotnictví, školství a sociálních službách)</t>
  </si>
  <si>
    <t xml:space="preserve">50 %, příp. dle VP / de minimis do 50 % </t>
  </si>
  <si>
    <t>009</t>
  </si>
  <si>
    <t>MŽP_9. výzva, SC 1.1, opatření 1.1.2, průběžná</t>
  </si>
  <si>
    <t>Celá ČR mimo území hl. m. Prahy</t>
  </si>
  <si>
    <t>011</t>
  </si>
  <si>
    <t>MŽP_11. výzva, SC 1.2, opatření 1.2.1 a 1.2.2, průběžná</t>
  </si>
  <si>
    <t>1.2.1
1.2.2</t>
  </si>
  <si>
    <t>Podpora není určena pro obce s počtem obyvatel menším nebo rovno 3000 (k 1. 1. 2022 dle údajů ČSÚ), které realizují fotovoltaické systémy instalované na střešní konstrukci nebo na obvodové zdi budovy, spojené se zemí pevným základem a evidované v katastru nemovitostí, včetně přístřešků (např. pro automobily, stavební techniku, skladování materiálu atp.). Obce s počtem obyvatel menším než 3000 budou podpořeny v rámci Modernizačního fondu.</t>
  </si>
  <si>
    <t>Projektové schéma</t>
  </si>
  <si>
    <t>1.3.5</t>
  </si>
  <si>
    <t>023</t>
  </si>
  <si>
    <t>MŽP_23. výzva, SC 1.3, opatření 1.3.8, průběžná</t>
  </si>
  <si>
    <t>1.3.8</t>
  </si>
  <si>
    <t>Obnova stability svahů, stabilizace a sanace extrémních svahových nestabilit vzniklých v důsledku přírodních jevů</t>
  </si>
  <si>
    <t>stabilizování a sanace svahových nestabilit a skalních řícení atd.</t>
  </si>
  <si>
    <t>020</t>
  </si>
  <si>
    <t>MŽP_20. výzva, SC 1.3, opatření 1.3.10, průběžná</t>
  </si>
  <si>
    <t>1.3.10</t>
  </si>
  <si>
    <t>Prevence a řízení antropogenních rizik</t>
  </si>
  <si>
    <t>025</t>
  </si>
  <si>
    <t>MŽP_25. výzva, Projektové schéma SC 1.4 průběžná</t>
  </si>
  <si>
    <t>1.4.1 a 1.4.4</t>
  </si>
  <si>
    <t>Projektové schéma na administraci projektů opatření 1.4.1  (A)  domovní čistírny odpadních voda  a 1.4.4 (B)  Průzkum, posílení a budování zdrojů pitné vody</t>
  </si>
  <si>
    <t>1.4.1</t>
  </si>
  <si>
    <t xml:space="preserve">Výstavba čistíren odpadních vod; dobudování a výstavba kanalizací </t>
  </si>
  <si>
    <t>Podpora přechodu na oběhové hospodářství účinně využívající zdroje</t>
  </si>
  <si>
    <t>004</t>
  </si>
  <si>
    <t>MŽP_4. výzva, SC 1.5, opatření 1.5.1., 1.5.2., 1.5.4., 1.5.5., 1.5.7., 1.5.8., průběžná</t>
  </si>
  <si>
    <t>1.6.1</t>
  </si>
  <si>
    <t>012</t>
  </si>
  <si>
    <t>MŽP_12. výzva, SC 1.6, opatření 1.6.4, průběžná</t>
  </si>
  <si>
    <t>1.6.4</t>
  </si>
  <si>
    <t>Náhrada nebo rekonstrukce stacionárních zdrojů znečišťování ovzduší včetně realizace dodatečných technologií a změny technologických postupů</t>
  </si>
  <si>
    <t>Pouze pro subjekty (příjemce), jejichž průmyslový stacionární zdroj znečištění ovzduší byl v aktualizovaném programu zlepšování kvality ovzduší identifikován jako významný z pohledu příspěvku k úrovni znečištění ovzduší</t>
  </si>
  <si>
    <t>50 % + 35 % (imisně významné stacionár. zdroje), příp. dle VP / de minimis 50 (85)%</t>
  </si>
  <si>
    <t>Odstranění rizik kontaminace ohrožující lidské zdraví, vodní zdroje nebo ekosystémy a rekultivace starých skládek</t>
  </si>
  <si>
    <t>016</t>
  </si>
  <si>
    <t>MŽP_16. výzva, SC 1.6, opatření 1.6.8, průběžná</t>
  </si>
  <si>
    <t>rekultivace starých skládek</t>
  </si>
  <si>
    <t>85 %, příp. dle VP / de minimis</t>
  </si>
  <si>
    <t>Podpora přírodních stanovišť a druhů a péče o nejcennější části přírody a krajiny</t>
  </si>
  <si>
    <t>Monitoring ekosystémů, stanovišť a druhů, sběr podkladů, zpracování koncepčních dokumentů pro péči o chráněná území, zajištění územní ochrany chráněných území</t>
  </si>
  <si>
    <t xml:space="preserve">resortní organizace ochrany přírody MŽP </t>
  </si>
  <si>
    <t>Území celé České republiky</t>
  </si>
  <si>
    <t>028</t>
  </si>
  <si>
    <t>MŽP_28. výzva, SC 1.6, Opatření 1.6.1, průběžná</t>
  </si>
  <si>
    <t xml:space="preserve">Péče o přírodní stanoviště a druhy, opatření na podporu ohrožených druhů, péče o chráněná území, omezení šíření invazních nepůvodních a expanzivních druhů, návštěvnická infrastruktura sloužící k usměrnění návštěvníků v chráněných územích a zvýšení povědomí o problematice ochrany přírody </t>
  </si>
  <si>
    <t xml:space="preserve">dle PrŽaP, s výjimkou resortních organizací ochrany přírody MŽP </t>
  </si>
  <si>
    <t>v závislosti na typu aktivity 
70 % - 100 %</t>
  </si>
  <si>
    <t>029</t>
  </si>
  <si>
    <t>MŽP_29. výzva, SC 1.6, Opatření 1.6.1, průběžná</t>
  </si>
  <si>
    <t>Péče o chráněná území, návštěvnická infrastruktura sloužící k usměrnění návštěvníků v chráněných územích a zvýšení povědomí o problematice ochrany přírody</t>
  </si>
  <si>
    <t>NP, CHKO, NPR, NPP, PP, PR a lokality soustavy Natura 2000, včetně ochranného pásma</t>
  </si>
  <si>
    <t>030</t>
  </si>
  <si>
    <t>MŽP_30. výzva, SC 1.6, Opatření 1.6.1, průběžná</t>
  </si>
  <si>
    <t>kraje</t>
  </si>
  <si>
    <t>031</t>
  </si>
  <si>
    <t>MŽP_31. výzva, SC 1.6, Opatření 1.6.2, průběžná</t>
  </si>
  <si>
    <t>1.6.2</t>
  </si>
  <si>
    <t>Zprůchodnění migračních překážek pro živočichy</t>
  </si>
  <si>
    <t>Zprůchodnění migračních překážek pro vodní a suchozemské živočichy a opatření k omezování jejich úmrtnosti</t>
  </si>
  <si>
    <t>v závislosti na typu projektu 
70 % - 100 %</t>
  </si>
  <si>
    <t>ZMV - jednotkové náklady - dle technické kvality podporovaného opatření</t>
  </si>
  <si>
    <t>Úprava ke dni</t>
  </si>
  <si>
    <t>Zdůvodnění změn výzev a zadání výzev do HMG dle Metodického pokynu Výzvy, hodnocení a výběru projektů v období 2021-2027</t>
  </si>
  <si>
    <t>019</t>
  </si>
  <si>
    <t>MŽP_19. výzva, SC 1.3, opatření 1.3.3 a 1.3.4, průběžná</t>
  </si>
  <si>
    <t xml:space="preserve">
1.3.3, 1.3.4</t>
  </si>
  <si>
    <t>Realizace přírodě blízkých protipovodňových opatření a opatření zaměřených na nakládání se srážkovými vodami</t>
  </si>
  <si>
    <t>1.3.3 - 85 % + 15 % (realizace opatření podporujících přirozený tlumivý rozliv povodní v nivách, realizace přírodě blízkých opatření a uvolňování území ohrožených povodněmi), příp. dle VP /de minimis; 
1.3.4 - 85 % + 10 % (propojené systémy prvků modrozelené infrastruktury), redukce na 30 % (projekty zaměřené na hospodaření se srážkovou vodou mimo území se stávající zástavbou; budování propustných zpevněných povrchů a řešící odtok srážkové vody z nových veřejných budov a objektů; budování akumulačních nádrží na zachytávání srážkových vod, které budou využívány pro zálivku hřišť), příp. dle VP / de minimis</t>
  </si>
  <si>
    <t>Rok 2023</t>
  </si>
  <si>
    <t>037</t>
  </si>
  <si>
    <t>1.1.1 v kombinaci s  1.1.3, 1.1.4, 1.2.1</t>
  </si>
  <si>
    <r>
      <t xml:space="preserve">Snížení energetické náročnosti veřejných budov a veřejné
infrastruktury v kombinaci s:                                               </t>
    </r>
    <r>
      <rPr>
        <i/>
        <sz val="11"/>
        <rFont val="Calibri"/>
        <family val="2"/>
        <charset val="238"/>
        <scheme val="minor"/>
      </rPr>
      <t>Zlepšení kvality vnitřního prostředí veřejných budov,                                               Zvýšení adaptability veřejných budov na změnu klimatu,                        
Výstavba a rekonstrukce obnovitelných zdrojů energie pro veřejné budovy</t>
    </r>
  </si>
  <si>
    <t xml:space="preserve">Komplexní projekty - podpora revitalizace budov veřejného sektoru s cílem snížení konečné spotřeby
energie a úspory primární energie z neobnovitelných zdrojů, podpory OZE a zlepšení kvality vnitřního prostředí budov.  </t>
  </si>
  <si>
    <t xml:space="preserve">ZMV - jednotkové náklady </t>
  </si>
  <si>
    <t>038</t>
  </si>
  <si>
    <r>
      <t xml:space="preserve">Snížení energetické náročnosti veřejných budov a veřejné
infrastruktury v kombinaci s:                                               </t>
    </r>
    <r>
      <rPr>
        <i/>
        <sz val="11"/>
        <rFont val="Calibri"/>
        <family val="2"/>
        <charset val="238"/>
        <scheme val="minor"/>
      </rPr>
      <t>Zlepšení kvality vnitřního prostředí veřejných budov,                                               Zvýšení adaptability veřejných budov na změnu klimatu,                       Výstavba a rekonstrukce obnovitelných zdrojů energie pro veřejné budovy</t>
    </r>
  </si>
  <si>
    <t>039</t>
  </si>
  <si>
    <t>MŽP_39. výzva, SC 1.3, Opatření 1.3.1, průběžná</t>
  </si>
  <si>
    <t>1.3.1</t>
  </si>
  <si>
    <t>Podpora přírodě blízkých opatření v krajině a sídlech</t>
  </si>
  <si>
    <t>Úprava lesních porostů směrem k přirozené struktuře a druhové skladbě za účelem posílení jejich stability</t>
  </si>
  <si>
    <t>Průběžná</t>
  </si>
  <si>
    <t>032</t>
  </si>
  <si>
    <t>MŽP_32. výzva, SC 1.3, Opatření 1.3.1, průběžná</t>
  </si>
  <si>
    <t>Zakládání a obnova sídelní zeleně; Odstranění či eliminace negativních funkcí odvodňovacích zařízení v krajině</t>
  </si>
  <si>
    <t>v závislosti na typu projektu
85 % - 100 %</t>
  </si>
  <si>
    <t>036</t>
  </si>
  <si>
    <t>MŽP_36. výzva, SC 1.3, Opatření 1.3.4, průběžná</t>
  </si>
  <si>
    <t>1.3.4</t>
  </si>
  <si>
    <t>Realizace opatření ke zpomalení odtoku, pro vsak, retenci a akumulaci srážkové vody vč. jejího dalšího využití; realizace zelených střech; opatření na využití šedé vody; opatření pro řízenou dotaci podzemních vod</t>
  </si>
  <si>
    <t>Vybudování technologie pro akumulaci, úpravu, a rozvod šedých a srážkových  vod v budovách za účelem splachování a dalších relevantních užití.</t>
  </si>
  <si>
    <t>033</t>
  </si>
  <si>
    <t>034</t>
  </si>
  <si>
    <t>MŽP_34. výzva, SC 1.6, Opatření 1.6.7 kolová</t>
  </si>
  <si>
    <t>1.6.7</t>
  </si>
  <si>
    <t>Průzkum rozsahu znečištění horninového prostředí a rizik s ním
spojených, včetně návrhu efektivního řešení</t>
  </si>
  <si>
    <t>Průzkum rozsahu znečištění horninového prostředí a rizik s ním spojených, včetně návrhu efektivního řešení</t>
  </si>
  <si>
    <t>85%,  příp. dle VP / de minimis</t>
  </si>
  <si>
    <t>035</t>
  </si>
  <si>
    <t>MŽP_35. výzva, SC 1.6, Opatření 1.6.8, kolová</t>
  </si>
  <si>
    <t>Odstranění rizik kontaminace ohrožující lidské zdraví, vodní zdroje
nebo ekosystémy a rekultivace starých skládek</t>
  </si>
  <si>
    <t>Číslo výzvy</t>
  </si>
  <si>
    <t>SC</t>
  </si>
  <si>
    <t>výzva vyhlášená v předešlém roce která pokračuje do roku 2023, příp. dále</t>
  </si>
  <si>
    <r>
      <rPr>
        <sz val="14"/>
        <color theme="1"/>
        <rFont val="Calibri"/>
        <family val="2"/>
        <charset val="238"/>
        <scheme val="minor"/>
      </rPr>
      <t xml:space="preserve">** </t>
    </r>
    <r>
      <rPr>
        <u/>
        <sz val="11"/>
        <rFont val="Calibri"/>
        <family val="2"/>
        <charset val="238"/>
        <scheme val="minor"/>
      </rPr>
      <t xml:space="preserve">Přechodové regiony: </t>
    </r>
    <r>
      <rPr>
        <sz val="11"/>
        <rFont val="Calibri"/>
        <family val="2"/>
        <charset val="238"/>
        <scheme val="minor"/>
      </rPr>
      <t xml:space="preserve">
• Střední Čechy – Středočeský kraj
• Jihozápad – Plzeňský, Jihočeský kraj
• Jihovýchod – Jihomoravský kraj, Kraj Vysočina 
</t>
    </r>
    <r>
      <rPr>
        <u/>
        <sz val="11"/>
        <rFont val="Calibri"/>
        <family val="2"/>
        <charset val="238"/>
        <scheme val="minor"/>
      </rPr>
      <t xml:space="preserve">Méně rozvinuté regiony: </t>
    </r>
    <r>
      <rPr>
        <sz val="11"/>
        <rFont val="Calibri"/>
        <family val="2"/>
        <charset val="238"/>
        <scheme val="minor"/>
      </rPr>
      <t xml:space="preserve">
• Severozápad – Ústecký a Karlovarský kraj
• Severovýchod – Pardubický, Liberecký a Královéhradecký kraj
• Moravskoslezsko – Moravskoslezský kraj
• Střední Morava – Olomoucký a Zlínský kraj </t>
    </r>
  </si>
  <si>
    <r>
      <rPr>
        <sz val="14"/>
        <color theme="1"/>
        <rFont val="Calibri"/>
        <family val="2"/>
        <charset val="238"/>
        <scheme val="minor"/>
      </rPr>
      <t>*</t>
    </r>
    <r>
      <rPr>
        <sz val="11"/>
        <color theme="1"/>
        <rFont val="Calibri"/>
        <family val="2"/>
        <charset val="238"/>
        <scheme val="minor"/>
      </rPr>
      <t xml:space="preserve"> Jedná se o orientační částku dopočtenou na základě max. možné míry podpory v rámci dané výzvy. </t>
    </r>
  </si>
  <si>
    <r>
      <t>Přechodové regiony</t>
    </r>
    <r>
      <rPr>
        <sz val="14"/>
        <rFont val="Calibri"/>
        <family val="2"/>
        <charset val="238"/>
        <scheme val="minor"/>
      </rPr>
      <t>**</t>
    </r>
  </si>
  <si>
    <r>
      <t>Méně rozvinuté regiony</t>
    </r>
    <r>
      <rPr>
        <sz val="14"/>
        <rFont val="Calibri"/>
        <family val="2"/>
        <charset val="238"/>
        <scheme val="minor"/>
      </rPr>
      <t>**</t>
    </r>
  </si>
  <si>
    <t>MŽP_33. výzva, SC 1.6, Opatření 1.6.1, 1.6.3, průběžná</t>
  </si>
  <si>
    <t>1.6.1, 1.6.3</t>
  </si>
  <si>
    <t>Podaktivita 1.6.1.1.2 Předcházení, minimalizace a náprava škod způsobených vybranými zvláště chráněnými druhy živočichů  - pouze pro projekty v projekty v režimu de minimis podle nařízení Komise (EU) č. 1408/2013 – maximálně do výše 20 000 EUR;                                                                                             
Modernizace a rozvoj záchranných stanic a center CITES pro ohrožené živočichy.</t>
  </si>
  <si>
    <t>Pro opatření 1.6.1 subjekty činné v odvětví zemědělské prvovýroby bez ohledu na právní formu;     
Pro opatření 1.6.3 subjekty, které mají platné rozhodnutí MŽP o povolení provozování záchranné stanice; subjekty, které mají povolení k provozování záchranného centra CITES ve smyslu § 29 zákona č. 100/2004 Sb., o obchodování s ohroženými druhy živočichů a rostlin.</t>
  </si>
  <si>
    <t>1.6.1. - 100%, příp. dle de minimis;                  
1.6.3. - 80 %</t>
  </si>
  <si>
    <t xml:space="preserve">Změna spočívá ve snížení alokace výzvy a rozšíření podporovaných opatření o opatření 1.6.1 Podpora přírodních stanovišť a druhů a péče o nejcennější části přírody a krajiny. S ohledem na současný rozsah škod způsobených zvláště chráněnými druhy živočichů na hospodářských zvířatech je brzké vyhlášení této výzvy pro Ministerstvo životního prostředí zásadní. Alokace byla snížena z důvodu nutnosti pozdějšího využití alokace určené na SC v další plánované výzvě podporující stejné opatření. </t>
  </si>
  <si>
    <t>1.5.1, 1.5.2, 1.5.4,
1.5.5, 1.5.7, 1.5.8</t>
  </si>
  <si>
    <t>kompostéry; RE-USE centra; vratné nádobí a obaly, sběrné dvory, door-to-door systémy,  PAYT, čistírenské kaly, materiálové využití odpadů, opatření je možné mezi sebou kombinovat</t>
  </si>
  <si>
    <t>40</t>
  </si>
  <si>
    <t>MŽP_40. výzva, SC 1.1, Opatření 1.1.5, průběžná fázovací</t>
  </si>
  <si>
    <t>1.1.5</t>
  </si>
  <si>
    <t>Výstavba nových veřejných budov, které budou splňovat parametry pro pasivní nebo plusové budovy</t>
  </si>
  <si>
    <t>Výzva je určena pouze pro projekty ze 163. výzvy Operačního programu Životní prostředí 2014–2020, které byly schváleny Řídicím orgánem k fázování.</t>
  </si>
  <si>
    <t>041</t>
  </si>
  <si>
    <t>MŽP_41. výzva, SC 1.6, Opatření 1.6.1, průběžná</t>
  </si>
  <si>
    <t>Podaktivita 1.6.1.1.2 Předcházení, minimalizace a náprava škod způsobených vybranými zvláště chráněnými druhy živočichů  - pouze pro projekty realizované v souladu s Pokyny ke státní podpoře v odvětvích zemědělství a lesnictví a ve venkovských oblastech (2022/C 485/01).</t>
  </si>
  <si>
    <t>subjekty činné v odvětví zemědělské prvovýroby, které naplňují definici malého nebo středního podniku bez ohledu na právní formu</t>
  </si>
  <si>
    <t xml:space="preserve">Kompostéry pro předcházení vzniku komunálních odpadů
RE-USE centra pro opětovné použití výrobků včetně aktivit pro opravy a prodlužování životnosti výrobků, podpora prevence vzniku odpadu
Podpora prevence vzniku odpadů z jednorázového nádobí nebo jednorázových obalů
Výstavba a modernizace sběrných dvorů, doplnění a zefektivnění systému odděleného sběru/svozu zejména komunálních odpadů včetně podpory door-to-door systémů a zavádění systémů PAYT ("Pay-as-You-Throw")
Budování zařízení pro úpravu a zpracování čistírenských odpadních kalů z čistíren odpadních vod včetně úpravy vyčištěných odpadních vod pro jejich opětovné využívání
Výstavba a modernizace zařízení pro materiálové využití odpadů
</t>
  </si>
  <si>
    <t>Výstavba a rekonstrukce obnovitelných zdrojů energie pro veřejné budovy
Výstavba a rekonstrukce obnovitelných zdrojů energie pro zajištění dodávek systémové energie ve veřejném sektoru</t>
  </si>
  <si>
    <t>Realizace protipovodňových opatření
Realizace opatření ke zpomalení odtoku, pro vsak, retenci a akumulaci srážkové vody vč. jejího dalšího využití; realizace zelených střech; opatření na využití šedé vody; opatření pro řízenou dotaci podzemních vod</t>
  </si>
  <si>
    <t xml:space="preserve">1.5.1 - 70 % + 15 % (kompostéry obsahující recyklát);
1.5.2 - 85 %;
1.5.4 , 
1.5.5 - 85 %, max. 50 % v případě pořízení svozového prostředku, příp. dle VP / de minimis;
1.5.7 a 1.5.8 - 85 %;
příp. dle VP / de minimis </t>
  </si>
  <si>
    <t xml:space="preserve">Změna spočívá v přidání nové výzvy do harmonogramu. Výzva je do harmonogramu výzev zařazena v kratším termínu, než je stanoveno v Metodickém pokynu Výzvy, hodnocení a výběru projektů v období 2021-2027, s ohledem na současný rozsah škod způsobených zvláště chráněnými druhy živočichů na hospodářských zvířatech je brzké vyhlášení této výzvy pro Ministerstvo životního prostředí zásadní. Výzva je zaměřena na opatření pod probíhající notifikací. Text výzvy byl projednán Platformou pro přípravu výzvy. </t>
  </si>
  <si>
    <t xml:space="preserve">Změna spočívá v přidání nové výzvy do harmonogramu. Výzva je do harmonogramu výzev zařazena v kratším termínu, než je stanoveno v Metodickém pokynu Výzvy, hodnocení a výběru projektů v období 2021-2027, s ohledem na velkou poptávku novostaveb v pasivním standardu. Tato fázovaná výzva zároveň významným způsobem napomůže dočerpat alokaci ERDF v OPŽP 2014-2020. Text výzvy byl projednán Platformou pro přípravu výzvy. </t>
  </si>
  <si>
    <t>046</t>
  </si>
  <si>
    <t>v závislosti na typu projektu
60 % - 100 %</t>
  </si>
  <si>
    <t>047</t>
  </si>
  <si>
    <t>048</t>
  </si>
  <si>
    <t>Budování a rozšíření varovných a výstražných systémů, pořízení nových varovných systémů na lokální úrovni, tvorba digitálních povodňových plánů, tvorba aktivního harmonogramu činností povodňových komisí, generel odtokových poměrů urbanizovaného povodí, plán odvádění extrémních srážek v urbanizovaném území, zpracování podkladů pro stanovení záplavových území (ZÚ),
zpracování podkladů pro vymezení území ohroženého zvláštní povodní.</t>
  </si>
  <si>
    <t>50 % - 85 %</t>
  </si>
  <si>
    <t>049</t>
  </si>
  <si>
    <t>Zpracování podkladů pro přípravu plánů pro zvládání povodňových rizik v oblastech s významným povodňovým rizikem.</t>
  </si>
  <si>
    <t>správci vodních toků, hl. město Praha</t>
  </si>
  <si>
    <t>050</t>
  </si>
  <si>
    <t>Budování a modernizace komplexního systému předpovědní služby zahrnující budování a modernizaci měřicích sítí, infrastruktury a nástrojů systémů včasné výstrahy na celostátní úrovni.</t>
  </si>
  <si>
    <t xml:space="preserve">příspěvkové organizace zřízené OSS, státní podniky </t>
  </si>
  <si>
    <t>045</t>
  </si>
  <si>
    <t>1.2.3</t>
  </si>
  <si>
    <t>Výměna nevyhovujících spalovacích zdrojů na tuhá paliva a pořizování domovních předávacích stanic</t>
  </si>
  <si>
    <t>Kraje, Hl. m. Praha</t>
  </si>
  <si>
    <t>Výměna nevyhovujících spalovacích zdrojů na tuhá paliva – výměna kotlů pro nízkopříjmové domácnosti.</t>
  </si>
  <si>
    <t>042</t>
  </si>
  <si>
    <t>1.4.4, 1.4.5</t>
  </si>
  <si>
    <t>1.4.4 - 70 %; 1.4.5 - 30%</t>
  </si>
  <si>
    <t>043</t>
  </si>
  <si>
    <t>1.4.1. 1.4.2, 1.4.3</t>
  </si>
  <si>
    <t>1.4.1 - 70 %; 
1.4.2 - 30 %; 
1.4.3 - 70 %</t>
  </si>
  <si>
    <t>044</t>
  </si>
  <si>
    <t>1.4.1 - 70 %</t>
  </si>
  <si>
    <t>***</t>
  </si>
  <si>
    <t>Tvorba nových a obnova stávajících přírodě blízkých vodních prvků v krajině včetně sídel;              Vegetační krajinné prvky (včetně skladebných prvků ÚSES)</t>
  </si>
  <si>
    <t>MŽP_48. výzva, SC 1.3, Opatření 1.3.5, průběžná</t>
  </si>
  <si>
    <t>MŽP_49. výzva, SC 1.3, Opatření 1.3.5, průběžná</t>
  </si>
  <si>
    <t>MŽP_50. výzva, SC 1.3, Opatření 1.3.5, průběžná</t>
  </si>
  <si>
    <t>1.3.1***</t>
  </si>
  <si>
    <t>Méně rozvinutých regionů**</t>
  </si>
  <si>
    <t>Přechodových regionů**</t>
  </si>
  <si>
    <t>Před vyhlášením těchto výzev dojde k formální opravě číslování opatření s ohledem na jejich podporu z fondu ERDF.</t>
  </si>
  <si>
    <t>MŽP_46. výzva, SC 1.3, Opatření 1.3.1, průběžná  pro MRR***</t>
  </si>
  <si>
    <t>MŽP_47. výzva, SC 1.3, Opatření 1.3.1, průběžná  pro PR***</t>
  </si>
  <si>
    <t xml:space="preserve">MŽP_45. výzva, SC 1.2, Opatření 1.2.3, průběžná </t>
  </si>
  <si>
    <t>MŽP_42. výzva, SC 1.4, opatření 1.4.1, 1.4.2, 1.4.3 kolová</t>
  </si>
  <si>
    <t>MŽP_44. výzva, SC 1.4, opatření, 1.4.4, 1.4.5 kolová</t>
  </si>
  <si>
    <t>MŽP_43. výzva, SC 1.4, opatření 1.4.1 průběžná</t>
  </si>
  <si>
    <t xml:space="preserve">
Výstavba čistíren odpadních vod; dobudování a výstavba kanalizací
Intenzifikace čistíren odpadních vod za účelem zvýšeného odstraňování specifického znečištění
Opatření omezující vypouštění odpadních vod z odlehčení na kanalizaci (akumulační nádrže, retenční nádrže, chemické předčištění apod.) 
</t>
  </si>
  <si>
    <t>Výstavba a modernizace vodovodních přivaděčů a vodovodních řadů; výstavba úpraven vody; výstavba, intenzifikace nebo revitalizace stávajících vodních zdrojů
Intenzifikace úpraven pitné vody</t>
  </si>
  <si>
    <t xml:space="preserve">Výstavba/dostavba  vodovodů, zdroje vody, výstavba a intenzifikace úpraven pitné vody </t>
  </si>
  <si>
    <t>Výstavba centrální  ČOV (popř. decentralizované ČOV) a výstavba/dostavba kanalizace  za účelem napojení nových obyvatel na kanalizaci, opatření je možné mezi sebou kombinovat</t>
  </si>
  <si>
    <t>Výstavba centrální  ČOV (popř. decentralizované ČOV), intenzifikace ČOV a výstavba/dostavba kanalizace; retenční nádrže a odlehčení na jednotné kanalizaci, opatření je možné mezi sebou kombinovat</t>
  </si>
  <si>
    <t xml:space="preserve">
MŽP_37. výzva, SC 1.1,  průběžná na komplexní projekty pro MRR</t>
  </si>
  <si>
    <t xml:space="preserve">
MŽP_38. výzva, SC 1.1,  průběžná na komplexní projekty pro PR
</t>
  </si>
  <si>
    <t>Podpora přírodních stanovišť a druhů a péče o nejcennější části přírody a krajiny;
Modernizace a rozvoj záchranných stanic a záchranných center CITES pro ohrožené druhy živočichů.</t>
  </si>
  <si>
    <t>Změna spočívá v prodloužení data pro příjem žádostí o jeden měsíc z 28. 2. 2023 do 31. 3. 2023 z důvodu nedočerpání alokace výzvy. Cílem je umožnit žadatelům podat ještě připravované projekty. Dále dochází k formální opravě, upřesnění v oblasti informací o podmínkách veřejné podpory tak jsou obsažené v PRŽaP. Z hlediska způsobu administrace v MS2021+ nemá na žadatele/příjemce negativní dopad.</t>
  </si>
  <si>
    <t>Změna spočívá v přidání nové výzvy do harmonogramu. Výzva je do harmonogramu výzev zařazena v kratším termínu, než je stanoveno v Metodickém pokynu Výzvy, hodnocení a výběru projektů v období 2021-2027. Výzva bude vyhlášena v návaznosti na předchozí výzvu na podporu výměny nevyhovujících kotlů na pevná paliva pro nízkopříjmové domácnosti (kotlíkové dotace, 1. výzva OPŽP 2021-2027), která byla vyhlášena v únoru 2022. Jedinými žadateli v této výzvě mohou být kraje a Magistrát hlavního města Prahy, se kterými byl termíny vyhlášení výzvy konzultován s ohledem na jejich kapacity pro kontrolu žádostí konečných uživatelů a také s ohledem na plánovaný termín zákazu provozu kotlů na pevná paliva nesplňujících parametry 3. nebo vyšší emisní třídy, na jejichž výměnu je výzva zaměřena. Tento zákaz začne pro rodinné a bytové domy platit 1.9.2024. Z tohoto důvodu je nutné zahájit příjem žádostí ve výzvě MŽP pro kraje, i ve výzvách krajů pro konečné uživatele (fyzické osoby) co nejdříve tak, aby alespoň část podporovaných výměn kotlů mohla proběhnout ještě před zahájením topné sezony 2023/2024. V případě vyčkání se zahájením příjmu žádostí až v termínu po uplynutí 3 měsíců od zveřejnění výzvy v harmonogramu výzev by – vzhledem k potřebným úkonům na straně krajů – byl příjem žádostí ve většině krajů zahájen až ve 4Q 2023, což by ohrozilo cíl výzvy, kterým je výměna maximálního počtu nevyhovujících kotlů do 31.8.2024. Text výzvy je projednáván v rámci 3. jednání Platformy pro přípravu výzev OPŽP 2021-2027 formou per rollam.</t>
  </si>
  <si>
    <t>Změna spočívá v posunu data ukončení příjmu žádostí ze dne 31. 7. 2023 na den 3. 3. 2023 z důvodu vyčerpání stanovené alokace výzvy registrovanými žádostmi. Změna výzvy nemá negativní dopad na způsob administrace registrovaných žádostí v MS2021+.</t>
  </si>
  <si>
    <t>Změna spočívá v úpravě termínu ukončení příjmu žádostí ze dne 31.12.2023 na den 20.3.2023 z důvodu vyčerpání stanovené alokace výzvy podanými žádostmi.</t>
  </si>
  <si>
    <t>Doplňkovost výzvy</t>
  </si>
  <si>
    <t>Program</t>
  </si>
  <si>
    <t>Priorita</t>
  </si>
  <si>
    <t>Specifický cíl/opatření</t>
  </si>
  <si>
    <t>Číslo výzvy se kterou je doplňková</t>
  </si>
  <si>
    <t>Datum vyhlášení (rok)</t>
  </si>
  <si>
    <t>Popis doplňkové vazby</t>
  </si>
  <si>
    <t>OP TAK</t>
  </si>
  <si>
    <t>4.1 - Podpora energetické účinnosti a snižování emisí skleníkových plynů                  Úspory energie – výzva I.</t>
  </si>
  <si>
    <t>01_22_006</t>
  </si>
  <si>
    <t>Doplňkovost  je vymezena na úrovni příjemců.
Veřejný sektor/domácnosti jsou podporovány z OP ŽP/NPO/NZÚ, podnikatelé v EU ETS z Modernizačního fondu, podnikatelský sektor v rámci OP TAK.</t>
  </si>
  <si>
    <t>IROP</t>
  </si>
  <si>
    <t>SC 2.2 / Zelená infrastruktura ve veřejném prostranství měst a obcí</t>
  </si>
  <si>
    <t>63.
64.
65.</t>
  </si>
  <si>
    <t>Z IROP ucelené (komplexní) projekty a z OPŽP samostatně zeleň</t>
  </si>
  <si>
    <t>OP TAK, NZÚ</t>
  </si>
  <si>
    <t>SC 5.1 - Podpora přístupu k vodě a udržitelného
hospodaření s vodou</t>
  </si>
  <si>
    <t>Úspory vody - výzva I.
 Výzva č. 1/2021 - Rodinné domy 
Výzva č. 2/2021 - Bytové domy</t>
  </si>
  <si>
    <t>IROP, OP TAK, NZÚ, Prevence před povodněmi V</t>
  </si>
  <si>
    <t>IROP - 63. 64. 65.
OP TAK - Úspory vody - výzva I.
NZÚ - Výzva č. 1/2021 - Rodinné domy 
Výzva č. 2/2021 - Bytové domy</t>
  </si>
  <si>
    <t xml:space="preserve">OPST - Výstavba inovativních projektů třídění, dotřiďování, úpravy, materiálové přeměny, chemické recyklace ostatních a nebezpečných odpadů
NPO - Podpora intenzifikace a modernizace stávajících kompostáren provozovaných v souladu se zákonem o odpadech, za účelem zvýšení produkce zemědělského kompostu
- Podpora koncového zapravování kompostu, digestátu či fugátu do zemědělského půdního fondu
OP TAK - Podpora zařízení pro nakládání s odpady skupiny 16 a 17 dle Katalogu odpadů. </t>
  </si>
  <si>
    <t>OPST - SC 1.1 Inovační a pilotní projekty Oběhového hospodářství
NPO - komponenta 2.7 Cirkulární ekonomika, recyklace a průmyslová voda; investice  2.7.1.1 Budování recyklační infrastruktury
OP TAK - SC 5.2
Podpora přechodu na
oběhové hospodářství
účinně využívající zdroje</t>
  </si>
  <si>
    <t>MPO - NPO - Regenerace BF pro podnikatelské využití; 
MMR - NPO - brownfieldy - rekonstrukce staveb, demolice a výstavba, úložiště uhlíku</t>
  </si>
  <si>
    <t>NPO konponenta 2.8.3.;
NPO konponenta 2.8.1.</t>
  </si>
  <si>
    <t>NPO 283; 1/NPOBF/2023, 2/NPOBF/2023, 3/NPOBF/2023, 4/NPOBF/2023</t>
  </si>
  <si>
    <t xml:space="preserve">ModFond </t>
  </si>
  <si>
    <t>ENERG ETS</t>
  </si>
  <si>
    <t>ENERG ETS č. 1 a 2/2022</t>
  </si>
  <si>
    <t>OP ŽP - zařízení spadající pod EU ETS - pouze projekty, kde dochází ke snížení snížení emisí znečišťujících látek, ale nikoli ke snížení emisí skleníkových plynů</t>
  </si>
  <si>
    <t>N/R</t>
  </si>
  <si>
    <t>2021, 2023</t>
  </si>
  <si>
    <t>051</t>
  </si>
  <si>
    <t>MŽP_51. výzva, SC 1.3, opatření 1.3.2, průběžná</t>
  </si>
  <si>
    <t>1.3.2</t>
  </si>
  <si>
    <t>Zpracování studií a plánů (studie systémů sídelní zeleně, územní studie krajiny, plán územního systému ekologické stability)</t>
  </si>
  <si>
    <t>SP SZP</t>
  </si>
  <si>
    <t xml:space="preserve">Z SP SZP investice do ochrany melioračních a zpevňujících dřevin,tzv. MZD (podpora oplocenek)
Z OPŽP podpora výsadeb, ochrany a následné péče MZD v rámci komplexních projektů </t>
  </si>
  <si>
    <t>NZÚ (NPO)</t>
  </si>
  <si>
    <t>2.5.2 Výměna stacionárních zdrojů znečišťování v domácnostech za obnovitelné zdroje energie a rozvoj obnovitelných zdrojů energie</t>
  </si>
  <si>
    <t>č. 1/2021 NZÚ</t>
  </si>
  <si>
    <t>Z OPŽP nízkopříjmové domácnosti, z NZÚ všichni ostatní žadatelé. Z NZÚ také možné žádat dotaci na výměnu lokálních topidel.</t>
  </si>
  <si>
    <t xml:space="preserve">Z OP TAK projekty cílené na podnikatelské subjekty, v OPŽP na veřejné subjekty
Z NZÚ podpora cílena na soukromé subjekty nepodnikající, v OPŽP podpora cílena na veřejné subjekty </t>
  </si>
  <si>
    <t>SC 4 Přispívat ke zmírňování změny klimatu a přizpůsobování se této změně, mimo jiné snižováním emisí skleníkových plynů a podporou ukládání uhlíku, a dále podporovat udržitelnou energetiku</t>
  </si>
  <si>
    <t>IROP - SC 2.2 - Zelená infrastruktura ve veřejném prostranství měst a obcí
OP TAK - SC 5.1 - Podpora přístupu k vodě a udržitelného
hospodaření s vodou
129 503 „Podpora protipovodňových opatření s retencí“
129 504 „Podpora protipovodňových opatření podél a na vodních tocích“
129 505 „Podpora realizace vyvolaných investic souvisejících s výstavbou VD Nové Heřminovy“</t>
  </si>
  <si>
    <t xml:space="preserve">Z IROP ucelené (komplexní) projekty a z OPŽP podpora jednotlivých opatření 
Z OP TAK projekty cílené na podnikatelské subjekty, v OPŽP na veřejné subjekty
Z NZÚ podpora cílena na soukromé subjekty nepodnikající, v OPŽP podpora cílena na veřejné subjekty 
Cílem V. etapy je zvýšení míry ochrany před povodněmi zejména v oblastech s významným povodňovým rizikem realizací technických protipovodňových opatření . </t>
  </si>
  <si>
    <t>Řeší revitalizaci BF se starou stavební zátěží pro podnikatelské resp. nepodnikatelské využití, nikoliv odstranění kontaminace.</t>
  </si>
  <si>
    <t>OPST
NPO
OP TAK</t>
  </si>
  <si>
    <t>studie systému sídelní zeleně: obce, městské části hl. města Prahy
územní studie krajiny: obce s rozšířenou působností
plány ÚSES: obce s rozšířenou působností, újezdní úřady</t>
  </si>
  <si>
    <t xml:space="preserve">85%
</t>
  </si>
  <si>
    <r>
      <t xml:space="preserve">
176 470 588</t>
    </r>
    <r>
      <rPr>
        <sz val="11"/>
        <color rgb="FFFF0000"/>
        <rFont val="Calibri"/>
        <family val="2"/>
        <charset val="238"/>
      </rPr>
      <t xml:space="preserve">
</t>
    </r>
  </si>
  <si>
    <t xml:space="preserve">
26 470 588
</t>
  </si>
  <si>
    <t>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t>
  </si>
  <si>
    <t xml:space="preserve">
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t>
  </si>
  <si>
    <r>
      <rPr>
        <b/>
        <sz val="20"/>
        <rFont val="Calibri"/>
        <family val="2"/>
        <charset val="238"/>
        <scheme val="minor"/>
      </rPr>
      <t xml:space="preserve">Harmonogram výzev programu Životní prostředí 2021-2027 na rok 2023
</t>
    </r>
    <r>
      <rPr>
        <b/>
        <sz val="11"/>
        <rFont val="Calibri"/>
        <family val="2"/>
        <charset val="238"/>
        <scheme val="minor"/>
      </rPr>
      <t>verze k</t>
    </r>
    <r>
      <rPr>
        <b/>
        <sz val="11"/>
        <color rgb="FFFF0000"/>
        <rFont val="Calibri"/>
        <family val="2"/>
        <charset val="238"/>
        <scheme val="minor"/>
      </rPr>
      <t xml:space="preserve"> 31.5.2023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</si>
</sst>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_-* #,##0\ _K_č_-;\-* #,##0\ _K_č_-;_-* &quot;-&quot;??\ _K_č_-;_-@_-"/>
  </numFmts>
  <fonts count="30"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0"/>
      <color theme="1"/>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charset val="238"/>
      <scheme val="minor"/>
    </font>
    <font>
      <sz val="11"/>
      <name val="Calibri"/>
      <family val="2"/>
      <charset val="238"/>
    </font>
    <font>
      <sz val="11"/>
      <color theme="1"/>
      <name val="Calibri"/>
      <family val="2"/>
      <charset val="238"/>
      <scheme val="minor"/>
    </font>
    <font>
      <b/>
      <sz val="20"/>
      <name val="Calibri"/>
      <family val="2"/>
      <charset val="238"/>
      <scheme val="minor"/>
    </font>
    <font>
      <sz val="11"/>
      <name val="Calibri"/>
      <family val="2"/>
      <charset val="238"/>
      <scheme val="minor"/>
    </font>
    <font>
      <strike/>
      <sz val="11"/>
      <name val="Calibri"/>
      <family val="2"/>
      <charset val="238"/>
      <scheme val="minor"/>
    </font>
    <font>
      <sz val="11"/>
      <name val="Segoe UI"/>
      <family val="2"/>
      <charset val="238"/>
    </font>
    <font>
      <u/>
      <sz val="11"/>
      <name val="Calibri"/>
      <family val="2"/>
      <charset val="238"/>
      <scheme val="minor"/>
    </font>
    <font>
      <b/>
      <sz val="11"/>
      <color rgb="FFFF0000"/>
      <name val="Calibri"/>
      <family val="2"/>
      <charset val="238"/>
      <scheme val="minor"/>
    </font>
    <font>
      <i/>
      <sz val="11"/>
      <name val="Calibri"/>
      <family val="2"/>
      <charset val="238"/>
      <scheme val="minor"/>
    </font>
    <font>
      <sz val="14"/>
      <color theme="1"/>
      <name val="Calibri"/>
      <family val="2"/>
      <charset val="238"/>
      <scheme val="minor"/>
    </font>
    <font>
      <sz val="14"/>
      <name val="Calibri"/>
      <family val="2"/>
      <charset val="238"/>
      <scheme val="minor"/>
    </font>
    <font>
      <b/>
      <sz val="10"/>
      <color theme="3" tint="-0.249977111117893"/>
      <name val="Arial"/>
      <family val="2"/>
      <charset val="238"/>
    </font>
    <font>
      <b/>
      <sz val="9"/>
      <color theme="1"/>
      <name val="Arial"/>
      <family val="2"/>
      <charset val="238"/>
    </font>
    <font>
      <b/>
      <sz val="9"/>
      <name val="Arial"/>
      <family val="2"/>
      <charset val="238"/>
    </font>
    <font>
      <sz val="11"/>
      <color rgb="FFFF0000"/>
      <name val="Calibri"/>
      <family val="2"/>
      <charset val="238"/>
    </font>
    <font>
      <sz val="10"/>
      <name val="Calibri"/>
      <family val="2"/>
      <charset val="238"/>
      <scheme val="minor"/>
    </font>
  </fonts>
  <fills count="14">
    <fill>
      <patternFill patternType="none"/>
    </fill>
    <fill>
      <patternFill patternType="gray125"/>
    </fill>
    <fill>
      <patternFill patternType="solid">
        <fgColor theme="4"/>
        <bgColor theme="4"/>
      </patternFill>
    </fill>
    <fill>
      <patternFill patternType="solid">
        <fgColor theme="5" tint="0.39997558519241921"/>
        <bgColor theme="5" tint="0.39997558519241921"/>
      </patternFill>
    </fill>
    <fill>
      <patternFill patternType="solid">
        <fgColor theme="9" tint="0.39997558519241921"/>
        <bgColor theme="9" tint="0.39997558519241921"/>
      </patternFill>
    </fill>
    <fill>
      <patternFill patternType="solid">
        <fgColor theme="4" tint="0.59999389629810485"/>
        <bgColor theme="4" tint="0.59999389629810485"/>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thin">
        <color auto="1"/>
      </right>
      <top/>
      <bottom style="thin">
        <color auto="1"/>
      </bottom>
      <diagonal/>
    </border>
    <border>
      <left style="thin">
        <color auto="1"/>
      </left>
      <right style="medium">
        <color indexed="64"/>
      </right>
      <top style="thin">
        <color indexed="64"/>
      </top>
      <bottom/>
      <diagonal/>
    </border>
    <border>
      <left style="thin">
        <color auto="1"/>
      </left>
      <right style="medium">
        <color auto="1"/>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right/>
      <top style="medium">
        <color indexed="64"/>
      </top>
      <bottom style="medium">
        <color indexed="64"/>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hair">
        <color indexed="64"/>
      </bottom>
      <diagonal/>
    </border>
    <border>
      <left style="medium">
        <color indexed="64"/>
      </left>
      <right style="thin">
        <color auto="1"/>
      </right>
      <top style="thin">
        <color auto="1"/>
      </top>
      <bottom style="medium">
        <color indexed="64"/>
      </bottom>
      <diagonal/>
    </border>
    <border>
      <left style="medium">
        <color indexed="64"/>
      </left>
      <right/>
      <top/>
      <bottom/>
      <diagonal/>
    </border>
    <border>
      <left style="medium">
        <color indexed="64"/>
      </left>
      <right/>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s>
  <cellStyleXfs count="2">
    <xf numFmtId="0" fontId="0" fillId="0" borderId="0"/>
    <xf numFmtId="164" fontId="15" fillId="0" borderId="0" applyFont="0" applyFill="0" applyBorder="0"/>
  </cellStyleXfs>
  <cellXfs count="287">
    <xf numFmtId="0" fontId="0" fillId="0" borderId="0" xfId="0"/>
    <xf numFmtId="0" fontId="0" fillId="0" borderId="0" xfId="0" applyAlignment="1">
      <alignment wrapText="1"/>
    </xf>
    <xf numFmtId="0" fontId="8" fillId="0" borderId="0" xfId="0" applyFont="1" applyAlignment="1">
      <alignment wrapText="1"/>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wrapText="1"/>
    </xf>
    <xf numFmtId="0" fontId="9" fillId="0" borderId="0" xfId="0" applyFont="1" applyAlignment="1">
      <alignment horizontal="center" wrapText="1"/>
    </xf>
    <xf numFmtId="0" fontId="0" fillId="0" borderId="0" xfId="0" applyAlignment="1">
      <alignment horizontal="right" wrapText="1"/>
    </xf>
    <xf numFmtId="0" fontId="10" fillId="0" borderId="0" xfId="0" applyFont="1" applyAlignment="1">
      <alignment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vertical="center"/>
    </xf>
    <xf numFmtId="0" fontId="0" fillId="0" borderId="0" xfId="0" applyAlignment="1">
      <alignment vertical="center" wrapText="1"/>
    </xf>
    <xf numFmtId="0" fontId="12" fillId="2" borderId="4" xfId="0" applyFont="1" applyFill="1" applyBorder="1" applyAlignment="1">
      <alignment horizontal="center" vertical="center" wrapText="1"/>
    </xf>
    <xf numFmtId="0" fontId="7" fillId="8" borderId="0" xfId="0" applyFont="1" applyFill="1"/>
    <xf numFmtId="0" fontId="7" fillId="0" borderId="0" xfId="0" applyFont="1"/>
    <xf numFmtId="0" fontId="8" fillId="9" borderId="21" xfId="0" applyFont="1" applyFill="1" applyBorder="1" applyAlignment="1">
      <alignment horizontal="center"/>
    </xf>
    <xf numFmtId="0" fontId="8" fillId="9" borderId="20" xfId="0" applyFont="1" applyFill="1" applyBorder="1" applyAlignment="1">
      <alignment horizontal="center"/>
    </xf>
    <xf numFmtId="0" fontId="7" fillId="8" borderId="0" xfId="0" applyFont="1" applyFill="1" applyAlignment="1">
      <alignment horizontal="center" vertical="center"/>
    </xf>
    <xf numFmtId="49" fontId="9" fillId="0" borderId="11" xfId="0" applyNumberFormat="1" applyFont="1" applyBorder="1" applyAlignment="1">
      <alignment horizontal="center" vertical="center" wrapText="1"/>
    </xf>
    <xf numFmtId="0" fontId="8" fillId="5" borderId="14" xfId="0" applyFont="1" applyFill="1" applyBorder="1" applyAlignment="1">
      <alignment horizontal="center" vertical="center" wrapText="1"/>
    </xf>
    <xf numFmtId="0" fontId="9" fillId="0" borderId="11" xfId="0" applyFont="1" applyBorder="1" applyAlignment="1">
      <alignment horizontal="center" vertical="center" wrapText="1"/>
    </xf>
    <xf numFmtId="14" fontId="9" fillId="0" borderId="11"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0" fontId="8" fillId="6" borderId="14" xfId="0" applyFont="1" applyFill="1" applyBorder="1" applyAlignment="1">
      <alignment horizontal="center" vertical="center" wrapText="1"/>
    </xf>
    <xf numFmtId="0" fontId="8" fillId="7" borderId="14" xfId="0" applyFont="1" applyFill="1" applyBorder="1" applyAlignment="1">
      <alignment horizontal="center" vertical="center" wrapText="1"/>
    </xf>
    <xf numFmtId="3" fontId="14" fillId="0" borderId="11" xfId="0" applyNumberFormat="1" applyFont="1" applyBorder="1" applyAlignment="1">
      <alignment horizontal="center" vertical="center" wrapText="1"/>
    </xf>
    <xf numFmtId="0" fontId="9" fillId="0" borderId="11" xfId="0" applyFont="1" applyBorder="1" applyAlignment="1">
      <alignment vertical="center" wrapText="1"/>
    </xf>
    <xf numFmtId="49" fontId="9" fillId="0" borderId="10" xfId="0" applyNumberFormat="1" applyFont="1" applyBorder="1" applyAlignment="1">
      <alignment horizontal="center" vertical="center" wrapText="1"/>
    </xf>
    <xf numFmtId="3" fontId="0" fillId="0" borderId="0" xfId="0" applyNumberFormat="1" applyAlignment="1">
      <alignment horizontal="right" wrapText="1"/>
    </xf>
    <xf numFmtId="0" fontId="9" fillId="10" borderId="24" xfId="0" applyFont="1" applyFill="1" applyBorder="1" applyAlignment="1">
      <alignment vertical="center" wrapText="1"/>
    </xf>
    <xf numFmtId="49" fontId="9" fillId="10" borderId="24" xfId="0" applyNumberFormat="1" applyFont="1" applyFill="1" applyBorder="1" applyAlignment="1">
      <alignment horizontal="center" vertical="center" wrapText="1"/>
    </xf>
    <xf numFmtId="0" fontId="9" fillId="10" borderId="24" xfId="0" applyFont="1" applyFill="1" applyBorder="1" applyAlignment="1">
      <alignment horizontal="center" vertical="center" wrapText="1"/>
    </xf>
    <xf numFmtId="14" fontId="9" fillId="10" borderId="24" xfId="0" applyNumberFormat="1" applyFont="1" applyFill="1" applyBorder="1" applyAlignment="1">
      <alignment horizontal="center" vertical="center" wrapText="1"/>
    </xf>
    <xf numFmtId="3" fontId="9" fillId="10" borderId="24" xfId="0" applyNumberFormat="1" applyFont="1" applyFill="1" applyBorder="1" applyAlignment="1">
      <alignment horizontal="center" vertical="center" wrapText="1"/>
    </xf>
    <xf numFmtId="3" fontId="14" fillId="10" borderId="24" xfId="0" applyNumberFormat="1" applyFont="1" applyFill="1" applyBorder="1" applyAlignment="1">
      <alignment horizontal="center" vertical="center" wrapText="1"/>
    </xf>
    <xf numFmtId="49" fontId="9" fillId="10" borderId="10" xfId="0" applyNumberFormat="1" applyFont="1" applyFill="1" applyBorder="1" applyAlignment="1">
      <alignment horizontal="center" vertical="center" wrapText="1"/>
    </xf>
    <xf numFmtId="0" fontId="9" fillId="10" borderId="11" xfId="0" applyFont="1" applyFill="1" applyBorder="1" applyAlignment="1">
      <alignment vertical="center" wrapText="1"/>
    </xf>
    <xf numFmtId="49" fontId="9" fillId="10" borderId="11" xfId="0" applyNumberFormat="1" applyFont="1" applyFill="1" applyBorder="1" applyAlignment="1">
      <alignment horizontal="center" vertical="center" wrapText="1"/>
    </xf>
    <xf numFmtId="0" fontId="9" fillId="10" borderId="11" xfId="0" applyFont="1" applyFill="1" applyBorder="1" applyAlignment="1">
      <alignment horizontal="center" vertical="center" wrapText="1"/>
    </xf>
    <xf numFmtId="14" fontId="9" fillId="10" borderId="11" xfId="0" applyNumberFormat="1" applyFont="1" applyFill="1" applyBorder="1" applyAlignment="1">
      <alignment horizontal="center" vertical="center" wrapText="1"/>
    </xf>
    <xf numFmtId="3" fontId="9" fillId="10" borderId="11" xfId="0" applyNumberFormat="1" applyFont="1" applyFill="1" applyBorder="1" applyAlignment="1">
      <alignment horizontal="center" vertical="center" wrapText="1"/>
    </xf>
    <xf numFmtId="3" fontId="14" fillId="10" borderId="11" xfId="0" applyNumberFormat="1" applyFont="1" applyFill="1" applyBorder="1" applyAlignment="1">
      <alignment horizontal="center" vertical="center" wrapText="1"/>
    </xf>
    <xf numFmtId="0" fontId="9" fillId="10" borderId="17" xfId="0" applyFont="1" applyFill="1" applyBorder="1" applyAlignment="1">
      <alignment vertical="center" wrapText="1"/>
    </xf>
    <xf numFmtId="0" fontId="9" fillId="10" borderId="17" xfId="0" applyFont="1" applyFill="1" applyBorder="1" applyAlignment="1">
      <alignment horizontal="center" vertical="center" wrapText="1"/>
    </xf>
    <xf numFmtId="14" fontId="9" fillId="10" borderId="17" xfId="0" applyNumberFormat="1" applyFont="1" applyFill="1" applyBorder="1" applyAlignment="1">
      <alignment horizontal="center" vertical="center" wrapText="1"/>
    </xf>
    <xf numFmtId="3" fontId="14" fillId="10" borderId="17" xfId="0" applyNumberFormat="1" applyFont="1" applyFill="1" applyBorder="1" applyAlignment="1">
      <alignment horizontal="center" vertical="center" wrapText="1"/>
    </xf>
    <xf numFmtId="49" fontId="9" fillId="10" borderId="11" xfId="0" applyNumberFormat="1" applyFont="1" applyFill="1" applyBorder="1" applyAlignment="1">
      <alignment horizontal="left" vertical="center" wrapText="1"/>
    </xf>
    <xf numFmtId="9" fontId="9" fillId="10" borderId="11" xfId="0" applyNumberFormat="1" applyFont="1" applyFill="1" applyBorder="1" applyAlignment="1">
      <alignment horizontal="center" vertical="center" wrapText="1"/>
    </xf>
    <xf numFmtId="49" fontId="9" fillId="10" borderId="15" xfId="0" applyNumberFormat="1" applyFont="1" applyFill="1" applyBorder="1" applyAlignment="1">
      <alignment horizontal="left" vertical="center" wrapText="1"/>
    </xf>
    <xf numFmtId="49" fontId="9" fillId="10" borderId="15" xfId="0" applyNumberFormat="1" applyFont="1" applyFill="1" applyBorder="1" applyAlignment="1">
      <alignment horizontal="center" vertical="center" wrapText="1"/>
    </xf>
    <xf numFmtId="0" fontId="9" fillId="10" borderId="15" xfId="0" applyFont="1" applyFill="1" applyBorder="1" applyAlignment="1">
      <alignment vertical="center" wrapText="1"/>
    </xf>
    <xf numFmtId="0" fontId="9" fillId="10" borderId="15" xfId="0" applyFont="1" applyFill="1" applyBorder="1" applyAlignment="1">
      <alignment horizontal="center" vertical="center" wrapText="1"/>
    </xf>
    <xf numFmtId="14" fontId="9" fillId="10" borderId="15" xfId="0" applyNumberFormat="1" applyFont="1" applyFill="1" applyBorder="1" applyAlignment="1">
      <alignment horizontal="center" vertical="center" wrapText="1"/>
    </xf>
    <xf numFmtId="9" fontId="9" fillId="10" borderId="15" xfId="0" applyNumberFormat="1" applyFont="1" applyFill="1" applyBorder="1" applyAlignment="1">
      <alignment horizontal="center" vertical="center" wrapText="1"/>
    </xf>
    <xf numFmtId="3" fontId="9" fillId="10" borderId="15" xfId="0" applyNumberFormat="1" applyFont="1" applyFill="1" applyBorder="1" applyAlignment="1">
      <alignment horizontal="center" vertical="center" wrapText="1"/>
    </xf>
    <xf numFmtId="0" fontId="9" fillId="10" borderId="25" xfId="0" applyFont="1" applyFill="1" applyBorder="1" applyAlignment="1">
      <alignment horizontal="center" vertical="center" wrapText="1"/>
    </xf>
    <xf numFmtId="0" fontId="18" fillId="10" borderId="11" xfId="0" applyFont="1" applyFill="1" applyBorder="1" applyAlignment="1">
      <alignment vertical="center" wrapText="1"/>
    </xf>
    <xf numFmtId="0" fontId="19" fillId="10" borderId="11" xfId="0" applyFont="1" applyFill="1" applyBorder="1" applyAlignment="1">
      <alignment vertical="center" wrapText="1"/>
    </xf>
    <xf numFmtId="165" fontId="9" fillId="10" borderId="11" xfId="1" applyNumberFormat="1" applyFont="1" applyFill="1" applyBorder="1" applyAlignment="1">
      <alignment horizontal="center" vertical="center" wrapText="1"/>
    </xf>
    <xf numFmtId="0" fontId="9" fillId="10" borderId="11" xfId="0" applyFont="1" applyFill="1" applyBorder="1" applyAlignment="1">
      <alignment horizontal="left" vertical="center" wrapText="1"/>
    </xf>
    <xf numFmtId="3" fontId="9" fillId="10" borderId="25" xfId="0" applyNumberFormat="1" applyFont="1" applyFill="1" applyBorder="1" applyAlignment="1">
      <alignment horizontal="center" vertical="center" wrapText="1"/>
    </xf>
    <xf numFmtId="49" fontId="9" fillId="0" borderId="34" xfId="0" applyNumberFormat="1"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9" fillId="0" borderId="14" xfId="0" applyFont="1" applyBorder="1" applyAlignment="1">
      <alignment vertical="center" wrapText="1"/>
    </xf>
    <xf numFmtId="14" fontId="9" fillId="0" borderId="14"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3" fontId="14" fillId="0" borderId="14"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49" fontId="9" fillId="10" borderId="8" xfId="0" applyNumberFormat="1" applyFont="1" applyFill="1" applyBorder="1" applyAlignment="1">
      <alignment horizontal="center" vertical="center" wrapText="1"/>
    </xf>
    <xf numFmtId="49" fontId="9" fillId="0" borderId="21"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0" fontId="9" fillId="0" borderId="24" xfId="0" applyFont="1" applyBorder="1" applyAlignment="1">
      <alignment vertical="center" wrapText="1"/>
    </xf>
    <xf numFmtId="49" fontId="9" fillId="0" borderId="24" xfId="0" applyNumberFormat="1" applyFont="1" applyBorder="1" applyAlignment="1">
      <alignment horizontal="center" vertical="center" wrapText="1"/>
    </xf>
    <xf numFmtId="0" fontId="9" fillId="0" borderId="24" xfId="0" applyFont="1" applyBorder="1" applyAlignment="1">
      <alignment horizontal="center" vertical="center" wrapText="1"/>
    </xf>
    <xf numFmtId="14" fontId="9" fillId="0" borderId="24" xfId="0" applyNumberFormat="1" applyFont="1" applyBorder="1" applyAlignment="1">
      <alignment horizontal="center" vertical="center" wrapText="1"/>
    </xf>
    <xf numFmtId="3" fontId="14" fillId="0" borderId="24"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9" fillId="0" borderId="25" xfId="0" applyFont="1" applyBorder="1" applyAlignment="1">
      <alignment horizontal="center" vertical="center" wrapText="1"/>
    </xf>
    <xf numFmtId="3" fontId="9" fillId="0" borderId="24" xfId="0" applyNumberFormat="1" applyFont="1" applyBorder="1" applyAlignment="1">
      <alignment horizontal="center" vertical="center" wrapText="1"/>
    </xf>
    <xf numFmtId="49" fontId="9" fillId="10" borderId="34" xfId="0" applyNumberFormat="1" applyFont="1" applyFill="1" applyBorder="1" applyAlignment="1">
      <alignment horizontal="center" vertical="center" wrapText="1"/>
    </xf>
    <xf numFmtId="49" fontId="9" fillId="10" borderId="14" xfId="0" applyNumberFormat="1" applyFont="1" applyFill="1" applyBorder="1" applyAlignment="1">
      <alignment horizontal="center" vertical="center" wrapText="1"/>
    </xf>
    <xf numFmtId="0" fontId="9" fillId="10" borderId="14" xfId="0" applyFont="1" applyFill="1" applyBorder="1" applyAlignment="1">
      <alignment vertical="center" wrapText="1"/>
    </xf>
    <xf numFmtId="0" fontId="9" fillId="10" borderId="14" xfId="0" applyFont="1" applyFill="1" applyBorder="1" applyAlignment="1">
      <alignment horizontal="center" vertical="center" wrapText="1"/>
    </xf>
    <xf numFmtId="14" fontId="9" fillId="10" borderId="14" xfId="0" applyNumberFormat="1" applyFont="1" applyFill="1" applyBorder="1" applyAlignment="1">
      <alignment horizontal="center" vertical="center" wrapText="1"/>
    </xf>
    <xf numFmtId="3" fontId="9" fillId="10" borderId="14" xfId="0" applyNumberFormat="1" applyFont="1" applyFill="1" applyBorder="1" applyAlignment="1">
      <alignment horizontal="center" vertical="center" wrapText="1"/>
    </xf>
    <xf numFmtId="3" fontId="14" fillId="10" borderId="14" xfId="0" applyNumberFormat="1" applyFont="1" applyFill="1" applyBorder="1" applyAlignment="1">
      <alignment horizontal="center" vertical="center" wrapText="1"/>
    </xf>
    <xf numFmtId="0" fontId="0" fillId="10" borderId="0" xfId="0" applyFill="1" applyAlignment="1">
      <alignment wrapText="1"/>
    </xf>
    <xf numFmtId="0" fontId="5" fillId="0" borderId="0" xfId="0" applyFont="1"/>
    <xf numFmtId="0" fontId="9" fillId="0" borderId="0" xfId="0" applyFont="1" applyAlignment="1">
      <alignment vertical="center" wrapText="1"/>
    </xf>
    <xf numFmtId="49" fontId="8" fillId="0" borderId="0" xfId="0" applyNumberFormat="1" applyFont="1" applyAlignment="1">
      <alignment horizontal="center" vertical="center" wrapText="1"/>
    </xf>
    <xf numFmtId="0" fontId="9" fillId="0" borderId="0" xfId="0" applyFont="1" applyAlignment="1">
      <alignment horizontal="left" vertical="center" wrapText="1"/>
    </xf>
    <xf numFmtId="0" fontId="9" fillId="0" borderId="25" xfId="0" applyFont="1" applyBorder="1" applyAlignment="1">
      <alignment vertical="center" wrapText="1"/>
    </xf>
    <xf numFmtId="14" fontId="9" fillId="0" borderId="25"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3" fontId="14" fillId="0" borderId="25" xfId="0" applyNumberFormat="1" applyFont="1" applyBorder="1" applyAlignment="1">
      <alignment horizontal="center" vertical="center" wrapText="1"/>
    </xf>
    <xf numFmtId="0" fontId="9" fillId="0" borderId="0" xfId="0" applyFont="1" applyAlignment="1">
      <alignment wrapText="1"/>
    </xf>
    <xf numFmtId="49" fontId="9" fillId="0" borderId="40" xfId="0" applyNumberFormat="1" applyFont="1" applyBorder="1" applyAlignment="1">
      <alignment horizontal="center" vertical="center"/>
    </xf>
    <xf numFmtId="14" fontId="9" fillId="0" borderId="19" xfId="0" applyNumberFormat="1" applyFont="1" applyBorder="1" applyAlignment="1">
      <alignment horizontal="center" vertical="center"/>
    </xf>
    <xf numFmtId="49" fontId="9" fillId="0" borderId="35" xfId="0" applyNumberFormat="1"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49" fontId="9" fillId="0" borderId="38" xfId="0" applyNumberFormat="1" applyFont="1" applyBorder="1" applyAlignment="1">
      <alignment horizontal="center" vertical="center"/>
    </xf>
    <xf numFmtId="0" fontId="9" fillId="0" borderId="31" xfId="0" applyFont="1" applyBorder="1" applyAlignment="1">
      <alignment wrapText="1"/>
    </xf>
    <xf numFmtId="0" fontId="9" fillId="0" borderId="22" xfId="0" applyFont="1" applyBorder="1" applyAlignment="1">
      <alignment wrapText="1"/>
    </xf>
    <xf numFmtId="0" fontId="9" fillId="0" borderId="29" xfId="0" applyFont="1" applyBorder="1" applyAlignment="1">
      <alignment wrapText="1"/>
    </xf>
    <xf numFmtId="49" fontId="9" fillId="10" borderId="39" xfId="0" applyNumberFormat="1" applyFont="1" applyFill="1" applyBorder="1" applyAlignment="1">
      <alignment horizontal="center" vertical="center" wrapText="1"/>
    </xf>
    <xf numFmtId="49" fontId="9" fillId="10" borderId="41" xfId="0" applyNumberFormat="1" applyFont="1" applyFill="1" applyBorder="1" applyAlignment="1">
      <alignment horizontal="center" vertical="center" wrapText="1"/>
    </xf>
    <xf numFmtId="0" fontId="7" fillId="8" borderId="0" xfId="0" applyFont="1" applyFill="1" applyAlignment="1">
      <alignment wrapText="1"/>
    </xf>
    <xf numFmtId="3" fontId="14" fillId="10" borderId="25" xfId="0" applyNumberFormat="1" applyFont="1" applyFill="1" applyBorder="1" applyAlignment="1">
      <alignment horizontal="center" vertical="center" wrapText="1"/>
    </xf>
    <xf numFmtId="0" fontId="19" fillId="10" borderId="15" xfId="0" applyFont="1" applyFill="1" applyBorder="1" applyAlignment="1">
      <alignment vertical="center" wrapText="1"/>
    </xf>
    <xf numFmtId="14" fontId="9" fillId="0" borderId="1" xfId="0" applyNumberFormat="1" applyFont="1" applyBorder="1" applyAlignment="1">
      <alignment horizontal="center" vertical="center"/>
    </xf>
    <xf numFmtId="0" fontId="9" fillId="0" borderId="31" xfId="0" applyFont="1" applyBorder="1" applyAlignment="1">
      <alignment horizontal="center" vertical="center"/>
    </xf>
    <xf numFmtId="49" fontId="9" fillId="0" borderId="2"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1" xfId="0" applyFont="1" applyBorder="1" applyAlignment="1">
      <alignment wrapText="1"/>
    </xf>
    <xf numFmtId="49" fontId="9" fillId="0" borderId="41" xfId="0" applyNumberFormat="1" applyFont="1" applyBorder="1" applyAlignment="1">
      <alignment horizontal="center" vertical="center" wrapText="1"/>
    </xf>
    <xf numFmtId="0" fontId="19" fillId="0" borderId="15" xfId="0" applyFont="1" applyBorder="1" applyAlignment="1">
      <alignment vertical="center" wrapText="1"/>
    </xf>
    <xf numFmtId="49" fontId="9" fillId="0" borderId="15"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14" fontId="9" fillId="0" borderId="15" xfId="0" applyNumberFormat="1" applyFont="1" applyBorder="1" applyAlignment="1">
      <alignment horizontal="center" vertical="center" wrapText="1"/>
    </xf>
    <xf numFmtId="9" fontId="9" fillId="0" borderId="15" xfId="0" applyNumberFormat="1" applyFont="1" applyBorder="1" applyAlignment="1">
      <alignment horizontal="center" vertical="center" wrapText="1"/>
    </xf>
    <xf numFmtId="3" fontId="9" fillId="0" borderId="15" xfId="0" applyNumberFormat="1" applyFont="1" applyBorder="1" applyAlignment="1">
      <alignment horizontal="center" vertical="center" wrapText="1"/>
    </xf>
    <xf numFmtId="3" fontId="14" fillId="0" borderId="15"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11" xfId="0" applyNumberFormat="1" applyFont="1" applyBorder="1" applyAlignment="1">
      <alignment horizontal="left" vertical="center" wrapText="1"/>
    </xf>
    <xf numFmtId="3" fontId="9" fillId="0" borderId="11" xfId="0" applyNumberFormat="1" applyFont="1" applyBorder="1" applyAlignment="1">
      <alignment horizontal="center" vertical="center" wrapText="1"/>
    </xf>
    <xf numFmtId="0" fontId="9" fillId="0" borderId="0" xfId="0" applyFont="1"/>
    <xf numFmtId="0" fontId="9" fillId="0" borderId="0" xfId="0" applyFont="1" applyAlignment="1">
      <alignment horizontal="left" wrapText="1"/>
    </xf>
    <xf numFmtId="0" fontId="9" fillId="0" borderId="0" xfId="0" applyFont="1" applyAlignment="1">
      <alignment horizontal="center" vertical="center" wrapText="1"/>
    </xf>
    <xf numFmtId="14" fontId="9" fillId="0" borderId="19" xfId="0" applyNumberFormat="1" applyFont="1" applyBorder="1" applyAlignment="1">
      <alignment horizontal="center" vertical="center" wrapText="1"/>
    </xf>
    <xf numFmtId="0" fontId="9" fillId="0" borderId="19" xfId="0" applyFont="1" applyBorder="1" applyAlignment="1">
      <alignment horizontal="center" vertical="center" wrapText="1"/>
    </xf>
    <xf numFmtId="49" fontId="9" fillId="0" borderId="21" xfId="0" applyNumberFormat="1" applyFont="1" applyBorder="1" applyAlignment="1">
      <alignment horizontal="center" vertical="center" wrapText="1"/>
    </xf>
    <xf numFmtId="0" fontId="9" fillId="0" borderId="20" xfId="0" applyFont="1" applyBorder="1" applyAlignment="1">
      <alignment vertical="top" wrapText="1"/>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10" borderId="11" xfId="0" applyFont="1" applyFill="1" applyBorder="1" applyAlignment="1">
      <alignment horizontal="center" vertical="center"/>
    </xf>
    <xf numFmtId="0" fontId="14" fillId="10" borderId="14" xfId="0" applyFont="1" applyFill="1" applyBorder="1" applyAlignment="1">
      <alignment horizontal="center" vertical="center"/>
    </xf>
    <xf numFmtId="0" fontId="14" fillId="10" borderId="24" xfId="0" applyFont="1" applyFill="1" applyBorder="1" applyAlignment="1">
      <alignment horizontal="center" vertical="center"/>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11" xfId="0" applyFont="1" applyBorder="1" applyAlignment="1">
      <alignment horizontal="center" vertical="center"/>
    </xf>
    <xf numFmtId="0" fontId="14" fillId="0" borderId="11" xfId="0" applyFont="1" applyBorder="1" applyAlignment="1">
      <alignment vertical="center"/>
    </xf>
    <xf numFmtId="0" fontId="14" fillId="10" borderId="15" xfId="0" applyFont="1" applyFill="1" applyBorder="1" applyAlignment="1">
      <alignment horizontal="center" vertical="center"/>
    </xf>
    <xf numFmtId="0" fontId="14" fillId="10" borderId="17" xfId="0" applyFont="1" applyFill="1" applyBorder="1" applyAlignment="1">
      <alignment horizontal="center" vertical="center"/>
    </xf>
    <xf numFmtId="49" fontId="9" fillId="0" borderId="44" xfId="0" applyNumberFormat="1" applyFont="1" applyBorder="1" applyAlignment="1">
      <alignment horizontal="center" vertical="center" wrapText="1"/>
    </xf>
    <xf numFmtId="49" fontId="9" fillId="0" borderId="25" xfId="0" applyNumberFormat="1" applyFont="1" applyBorder="1" applyAlignment="1">
      <alignment horizontal="left" vertical="center" wrapText="1"/>
    </xf>
    <xf numFmtId="3" fontId="9" fillId="0" borderId="25" xfId="0" applyNumberFormat="1" applyFont="1" applyBorder="1" applyAlignment="1">
      <alignment horizontal="center" vertical="center" wrapText="1"/>
    </xf>
    <xf numFmtId="0" fontId="14" fillId="0" borderId="25" xfId="0" applyFont="1" applyBorder="1" applyAlignment="1">
      <alignment vertical="center"/>
    </xf>
    <xf numFmtId="0" fontId="19" fillId="10" borderId="15" xfId="0" applyFont="1" applyFill="1" applyBorder="1" applyAlignment="1">
      <alignment wrapText="1"/>
    </xf>
    <xf numFmtId="3" fontId="14" fillId="10" borderId="15"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0" fontId="3" fillId="8" borderId="0" xfId="0" applyFont="1" applyFill="1"/>
    <xf numFmtId="0" fontId="9" fillId="0" borderId="16" xfId="0" applyFont="1" applyBorder="1" applyAlignment="1">
      <alignment horizontal="center" vertical="center" wrapText="1"/>
    </xf>
    <xf numFmtId="14" fontId="9" fillId="0" borderId="16" xfId="0" applyNumberFormat="1" applyFont="1" applyBorder="1" applyAlignment="1">
      <alignment horizontal="center" vertical="center" wrapText="1"/>
    </xf>
    <xf numFmtId="0" fontId="9" fillId="0" borderId="16" xfId="0" applyFont="1" applyBorder="1" applyAlignment="1">
      <alignment vertical="center" wrapText="1"/>
    </xf>
    <xf numFmtId="3" fontId="14" fillId="0" borderId="16" xfId="0" applyNumberFormat="1" applyFont="1" applyBorder="1" applyAlignment="1">
      <alignment horizontal="center" vertical="center" wrapText="1"/>
    </xf>
    <xf numFmtId="0" fontId="14" fillId="0" borderId="16" xfId="0" applyFont="1" applyBorder="1" applyAlignment="1">
      <alignment horizontal="center" vertical="center"/>
    </xf>
    <xf numFmtId="3" fontId="14" fillId="8" borderId="11" xfId="0" applyNumberFormat="1" applyFont="1" applyFill="1" applyBorder="1" applyAlignment="1">
      <alignment horizontal="center" vertical="center" wrapText="1"/>
    </xf>
    <xf numFmtId="9" fontId="9" fillId="8" borderId="25" xfId="0" applyNumberFormat="1" applyFont="1" applyFill="1" applyBorder="1" applyAlignment="1">
      <alignment horizontal="center" vertical="center" wrapText="1"/>
    </xf>
    <xf numFmtId="49" fontId="11" fillId="0" borderId="31" xfId="0" applyNumberFormat="1" applyFont="1" applyBorder="1" applyAlignment="1">
      <alignment horizontal="center" vertical="center" wrapText="1"/>
    </xf>
    <xf numFmtId="0" fontId="17" fillId="0" borderId="31" xfId="0" applyFont="1" applyBorder="1" applyAlignment="1">
      <alignment horizontal="center" vertical="center" wrapText="1"/>
    </xf>
    <xf numFmtId="0" fontId="29" fillId="8" borderId="25" xfId="0" applyFont="1" applyFill="1" applyBorder="1" applyAlignment="1">
      <alignment horizontal="center" vertical="center"/>
    </xf>
    <xf numFmtId="0" fontId="9" fillId="8" borderId="25" xfId="0" applyFont="1" applyFill="1" applyBorder="1" applyAlignment="1">
      <alignment horizontal="center" vertical="center" wrapText="1"/>
    </xf>
    <xf numFmtId="0" fontId="29" fillId="8" borderId="23" xfId="0" applyFont="1" applyFill="1" applyBorder="1" applyAlignment="1">
      <alignment horizontal="left" vertical="center" wrapText="1"/>
    </xf>
    <xf numFmtId="0" fontId="29" fillId="8" borderId="11" xfId="0" applyFont="1" applyFill="1" applyBorder="1" applyAlignment="1">
      <alignment horizontal="center" vertical="center"/>
    </xf>
    <xf numFmtId="0" fontId="29" fillId="8" borderId="12" xfId="0" applyFont="1" applyFill="1" applyBorder="1" applyAlignment="1">
      <alignment horizontal="left" vertical="center" wrapText="1"/>
    </xf>
    <xf numFmtId="0" fontId="29" fillId="8" borderId="12" xfId="0" applyFont="1" applyFill="1" applyBorder="1" applyAlignment="1">
      <alignment horizontal="center" vertical="center"/>
    </xf>
    <xf numFmtId="0" fontId="29" fillId="8" borderId="14" xfId="0" applyFont="1" applyFill="1" applyBorder="1" applyAlignment="1">
      <alignment horizontal="center" vertical="center"/>
    </xf>
    <xf numFmtId="0" fontId="29" fillId="8" borderId="37" xfId="0" applyFont="1" applyFill="1" applyBorder="1" applyAlignment="1">
      <alignment horizontal="center" vertical="center"/>
    </xf>
    <xf numFmtId="0" fontId="29" fillId="8" borderId="14" xfId="0" applyFont="1" applyFill="1" applyBorder="1" applyAlignment="1">
      <alignment horizontal="center" vertical="center" wrapText="1"/>
    </xf>
    <xf numFmtId="17" fontId="29" fillId="8" borderId="14" xfId="0" applyNumberFormat="1" applyFont="1" applyFill="1" applyBorder="1" applyAlignment="1">
      <alignment horizontal="center" vertical="center"/>
    </xf>
    <xf numFmtId="0" fontId="29" fillId="8" borderId="26" xfId="0" applyFont="1" applyFill="1" applyBorder="1" applyAlignment="1">
      <alignment horizontal="center" vertical="center" wrapText="1"/>
    </xf>
    <xf numFmtId="0" fontId="29" fillId="8" borderId="24" xfId="0" applyFont="1" applyFill="1" applyBorder="1" applyAlignment="1">
      <alignment horizontal="center" vertical="center"/>
    </xf>
    <xf numFmtId="0" fontId="29" fillId="8" borderId="24"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9" fillId="8" borderId="12" xfId="0" applyFont="1" applyFill="1" applyBorder="1" applyAlignment="1">
      <alignment horizontal="left" vertical="center" wrapText="1"/>
    </xf>
    <xf numFmtId="0" fontId="9" fillId="8" borderId="37" xfId="0" applyFont="1" applyFill="1" applyBorder="1" applyAlignment="1">
      <alignment horizontal="left" vertical="center" wrapText="1"/>
    </xf>
    <xf numFmtId="0" fontId="29" fillId="10" borderId="14" xfId="0" applyFont="1" applyFill="1" applyBorder="1" applyAlignment="1">
      <alignment horizontal="center" vertical="center"/>
    </xf>
    <xf numFmtId="0" fontId="9" fillId="10" borderId="16"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6" xfId="0" applyFont="1" applyFill="1" applyBorder="1" applyAlignment="1">
      <alignment horizontal="left" vertical="center" wrapText="1"/>
    </xf>
    <xf numFmtId="0" fontId="29" fillId="10" borderId="15" xfId="0" applyFont="1" applyFill="1" applyBorder="1" applyAlignment="1">
      <alignment horizontal="center" vertical="center"/>
    </xf>
    <xf numFmtId="0" fontId="29" fillId="10" borderId="27" xfId="0" applyFont="1" applyFill="1" applyBorder="1" applyAlignment="1">
      <alignment horizontal="left" vertical="center" wrapText="1"/>
    </xf>
    <xf numFmtId="0" fontId="29" fillId="10" borderId="37" xfId="0" applyFont="1" applyFill="1" applyBorder="1" applyAlignment="1">
      <alignment horizontal="center" vertical="center"/>
    </xf>
    <xf numFmtId="49" fontId="9" fillId="8" borderId="34" xfId="0" applyNumberFormat="1" applyFont="1" applyFill="1" applyBorder="1" applyAlignment="1">
      <alignment horizontal="center" vertical="center" wrapText="1"/>
    </xf>
    <xf numFmtId="49" fontId="9" fillId="8" borderId="11" xfId="0" applyNumberFormat="1" applyFont="1" applyFill="1" applyBorder="1" applyAlignment="1">
      <alignment horizontal="left" vertical="center" wrapText="1"/>
    </xf>
    <xf numFmtId="49" fontId="9" fillId="8" borderId="14" xfId="0" applyNumberFormat="1" applyFont="1" applyFill="1" applyBorder="1" applyAlignment="1">
      <alignment horizontal="center" vertical="center" wrapText="1"/>
    </xf>
    <xf numFmtId="0" fontId="9" fillId="8" borderId="14" xfId="0" applyFont="1" applyFill="1" applyBorder="1" applyAlignment="1">
      <alignment vertical="center" wrapText="1"/>
    </xf>
    <xf numFmtId="0" fontId="9" fillId="8" borderId="14" xfId="0" applyFont="1" applyFill="1" applyBorder="1" applyAlignment="1">
      <alignment horizontal="center" vertical="center" wrapText="1"/>
    </xf>
    <xf numFmtId="14" fontId="9" fillId="8" borderId="11" xfId="0" applyNumberFormat="1" applyFont="1" applyFill="1" applyBorder="1" applyAlignment="1">
      <alignment horizontal="center" vertical="center" wrapText="1"/>
    </xf>
    <xf numFmtId="14" fontId="9" fillId="8" borderId="14" xfId="0" applyNumberFormat="1" applyFont="1" applyFill="1" applyBorder="1" applyAlignment="1">
      <alignment horizontal="center" vertical="center" wrapText="1"/>
    </xf>
    <xf numFmtId="9" fontId="9" fillId="8" borderId="11" xfId="0" applyNumberFormat="1" applyFont="1" applyFill="1" applyBorder="1" applyAlignment="1">
      <alignment horizontal="center" vertical="center" wrapText="1"/>
    </xf>
    <xf numFmtId="3" fontId="9" fillId="8" borderId="11" xfId="0" applyNumberFormat="1"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9" fillId="10" borderId="12" xfId="0" applyFont="1" applyFill="1" applyBorder="1" applyAlignment="1">
      <alignment horizontal="left" vertical="center" wrapText="1"/>
    </xf>
    <xf numFmtId="0" fontId="29" fillId="10" borderId="11"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27" xfId="0" applyFont="1" applyFill="1" applyBorder="1" applyAlignment="1">
      <alignment horizontal="center" vertical="center"/>
    </xf>
    <xf numFmtId="49" fontId="9" fillId="10" borderId="47" xfId="0" applyNumberFormat="1" applyFont="1" applyFill="1" applyBorder="1" applyAlignment="1">
      <alignment horizontal="center" vertical="center" wrapText="1"/>
    </xf>
    <xf numFmtId="49" fontId="9" fillId="10" borderId="17" xfId="0" applyNumberFormat="1" applyFont="1" applyFill="1" applyBorder="1" applyAlignment="1">
      <alignment horizontal="left" vertical="center" wrapText="1"/>
    </xf>
    <xf numFmtId="49" fontId="9" fillId="10" borderId="17" xfId="0" applyNumberFormat="1" applyFont="1" applyFill="1" applyBorder="1" applyAlignment="1">
      <alignment horizontal="center" vertical="center" wrapText="1"/>
    </xf>
    <xf numFmtId="3" fontId="9" fillId="10" borderId="17" xfId="0" applyNumberFormat="1" applyFont="1" applyFill="1" applyBorder="1" applyAlignment="1">
      <alignment horizontal="center" vertical="center" wrapText="1"/>
    </xf>
    <xf numFmtId="0" fontId="9" fillId="10" borderId="18" xfId="0" applyFont="1" applyFill="1" applyBorder="1" applyAlignment="1">
      <alignment horizontal="left" vertical="center" wrapText="1"/>
    </xf>
    <xf numFmtId="14" fontId="2" fillId="10" borderId="11" xfId="0" applyNumberFormat="1" applyFont="1" applyFill="1" applyBorder="1" applyAlignment="1">
      <alignment horizontal="center" vertical="center" wrapText="1"/>
    </xf>
    <xf numFmtId="0" fontId="9" fillId="8" borderId="24" xfId="0" applyFont="1" applyFill="1" applyBorder="1" applyAlignment="1">
      <alignment horizontal="center" vertical="center" wrapText="1"/>
    </xf>
    <xf numFmtId="165" fontId="9" fillId="10" borderId="15" xfId="1" applyNumberFormat="1" applyFont="1" applyFill="1" applyBorder="1" applyAlignment="1">
      <alignment horizontal="center" vertical="center" wrapText="1"/>
    </xf>
    <xf numFmtId="0" fontId="25" fillId="13"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1" fillId="0" borderId="19" xfId="0" applyFont="1" applyBorder="1" applyAlignment="1">
      <alignment horizontal="center" vertical="center" wrapText="1"/>
    </xf>
    <xf numFmtId="0" fontId="0" fillId="0" borderId="35" xfId="0" applyBorder="1" applyAlignment="1">
      <alignment vertical="center" wrapText="1"/>
    </xf>
    <xf numFmtId="0" fontId="0" fillId="0" borderId="20" xfId="0" applyBorder="1" applyAlignment="1">
      <alignment vertical="center" wrapText="1"/>
    </xf>
    <xf numFmtId="0" fontId="26" fillId="12" borderId="14" xfId="0" applyFont="1" applyFill="1" applyBorder="1" applyAlignment="1">
      <alignment horizontal="center" vertical="center" wrapText="1"/>
    </xf>
    <xf numFmtId="0" fontId="26" fillId="12" borderId="45"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7" fillId="12" borderId="46"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4" fillId="0" borderId="0" xfId="0" applyFont="1" applyAlignment="1">
      <alignment horizontal="left" wrapText="1"/>
    </xf>
    <xf numFmtId="0" fontId="0" fillId="0" borderId="0" xfId="0" applyAlignment="1">
      <alignment horizontal="left" wrapText="1"/>
    </xf>
    <xf numFmtId="49" fontId="11" fillId="0" borderId="31" xfId="0" applyNumberFormat="1" applyFont="1" applyBorder="1" applyAlignment="1">
      <alignment horizontal="center" vertical="center" wrapText="1"/>
    </xf>
    <xf numFmtId="49" fontId="11" fillId="0" borderId="32" xfId="0" applyNumberFormat="1" applyFont="1" applyBorder="1" applyAlignment="1">
      <alignment horizontal="center" vertical="center" wrapText="1"/>
    </xf>
    <xf numFmtId="0" fontId="0" fillId="0" borderId="33" xfId="0" applyBorder="1" applyAlignment="1">
      <alignment horizontal="center" vertical="center" wrapText="1"/>
    </xf>
    <xf numFmtId="49" fontId="9" fillId="0" borderId="31" xfId="0" applyNumberFormat="1" applyFont="1" applyBorder="1" applyAlignment="1">
      <alignment horizontal="center" vertical="center" textRotation="90" wrapText="1"/>
    </xf>
    <xf numFmtId="49" fontId="9" fillId="0" borderId="32" xfId="0" applyNumberFormat="1" applyFont="1" applyBorder="1" applyAlignment="1">
      <alignment horizontal="center" vertical="center" textRotation="90" wrapText="1"/>
    </xf>
    <xf numFmtId="0" fontId="0" fillId="0" borderId="33" xfId="0" applyBorder="1" applyAlignment="1">
      <alignment vertical="center" wrapText="1"/>
    </xf>
    <xf numFmtId="49" fontId="6" fillId="0" borderId="30"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9" fillId="0" borderId="43"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28"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8" xfId="0" applyFont="1" applyBorder="1" applyAlignment="1">
      <alignment horizontal="center" vertical="center" wrapText="1"/>
    </xf>
    <xf numFmtId="49" fontId="11" fillId="0" borderId="33" xfId="0" applyNumberFormat="1" applyFont="1" applyBorder="1" applyAlignment="1">
      <alignment horizontal="center" vertical="center" wrapText="1"/>
    </xf>
    <xf numFmtId="0" fontId="8" fillId="5" borderId="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5" borderId="14" xfId="0"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4"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9" fillId="0" borderId="38" xfId="0" applyFont="1" applyBorder="1" applyAlignment="1">
      <alignment horizontal="center" vertical="center"/>
    </xf>
    <xf numFmtId="0" fontId="8" fillId="11" borderId="19" xfId="0" applyFont="1" applyFill="1" applyBorder="1" applyAlignment="1">
      <alignment horizontal="center"/>
    </xf>
    <xf numFmtId="0" fontId="8" fillId="11" borderId="35" xfId="0" applyFont="1" applyFill="1" applyBorder="1" applyAlignment="1">
      <alignment horizontal="center"/>
    </xf>
    <xf numFmtId="0" fontId="8" fillId="11" borderId="20" xfId="0" applyFont="1" applyFill="1" applyBorder="1" applyAlignment="1">
      <alignment horizontal="center"/>
    </xf>
    <xf numFmtId="0" fontId="8" fillId="0" borderId="19" xfId="0" applyFont="1" applyBorder="1" applyAlignment="1">
      <alignment horizontal="center" vertical="center"/>
    </xf>
    <xf numFmtId="0" fontId="8" fillId="0" borderId="35" xfId="0" applyFont="1" applyBorder="1" applyAlignment="1">
      <alignment horizontal="center" vertical="center"/>
    </xf>
    <xf numFmtId="0" fontId="8" fillId="0" borderId="20" xfId="0" applyFont="1" applyBorder="1" applyAlignment="1">
      <alignment horizontal="center" vertical="center"/>
    </xf>
  </cellXfs>
  <cellStyles count="2">
    <cellStyle name="Čárka" xfId="1" builtinId="3"/>
    <cellStyle name="Normální"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100278</xdr:rowOff>
    </xdr:from>
    <xdr:to>
      <xdr:col>3</xdr:col>
      <xdr:colOff>810418</xdr:colOff>
      <xdr:row>1</xdr:row>
      <xdr:rowOff>505090</xdr:rowOff>
    </xdr:to>
    <xdr:pic>
      <xdr:nvPicPr>
        <xdr:cNvPr id="4" name="Obrázek 3" descr="C:\Users\lfrublingova\AppData\Local\Microsoft\Windows\INetCache\Content.Word\OPZP 2021_form_zahlav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bwMode="auto">
        <a:xfrm>
          <a:off x="295275" y="290778"/>
          <a:ext cx="2001043" cy="404812"/>
        </a:xfrm>
        <a:prstGeom prst="rect">
          <a:avLst/>
        </a:prstGeom>
        <a:noFill/>
        <a:ln>
          <a:noFill/>
        </a:ln>
      </xdr:spPr>
    </xdr:pic>
    <xdr:clientData/>
  </xdr:twoCellAnchor>
  <xdr:twoCellAnchor editAs="oneCell">
    <xdr:from>
      <xdr:col>24</xdr:col>
      <xdr:colOff>152400</xdr:colOff>
      <xdr:row>1</xdr:row>
      <xdr:rowOff>57150</xdr:rowOff>
    </xdr:from>
    <xdr:to>
      <xdr:col>25</xdr:col>
      <xdr:colOff>1382181</xdr:colOff>
      <xdr:row>2</xdr:row>
      <xdr:rowOff>4404</xdr:rowOff>
    </xdr:to>
    <xdr:pic>
      <xdr:nvPicPr>
        <xdr:cNvPr id="5" name="Obrázek 5" descr="SFZP_krivky_H">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xdr:blipFill>
      <xdr:spPr bwMode="auto">
        <a:xfrm>
          <a:off x="31394400" y="266700"/>
          <a:ext cx="1839381" cy="4997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58423</xdr:colOff>
      <xdr:row>1</xdr:row>
      <xdr:rowOff>68422</xdr:rowOff>
    </xdr:from>
    <xdr:to>
      <xdr:col>1</xdr:col>
      <xdr:colOff>58423</xdr:colOff>
      <xdr:row>1</xdr:row>
      <xdr:rowOff>323156</xdr:rowOff>
    </xdr:to>
    <xdr:pic>
      <xdr:nvPicPr>
        <xdr:cNvPr id="2" name="Obrázek 1" descr="C:\Users\lfrublingova\AppData\Local\Microsoft\Windows\INetCache\Content.Word\OPZP 2021_form_zahlavi.jpg">
          <a:extLst>
            <a:ext uri="{FF2B5EF4-FFF2-40B4-BE49-F238E27FC236}">
              <a16:creationId xmlns:a16="http://schemas.microsoft.com/office/drawing/2014/main" id="{3FDDB123-698D-4595-B832-72D8EDADC3FB}"/>
            </a:ext>
          </a:extLst>
        </xdr:cNvPr>
        <xdr:cNvPicPr/>
      </xdr:nvPicPr>
      <xdr:blipFill>
        <a:blip xmlns:r="http://schemas.openxmlformats.org/officeDocument/2006/relationships" r:embed="rId1"/>
        <a:stretch/>
      </xdr:blipFill>
      <xdr:spPr bwMode="auto">
        <a:xfrm>
          <a:off x="229873" y="268447"/>
          <a:ext cx="0" cy="254734"/>
        </a:xfrm>
        <a:prstGeom prst="rect">
          <a:avLst/>
        </a:prstGeom>
        <a:noFill/>
        <a:ln>
          <a:noFill/>
        </a:ln>
      </xdr:spPr>
    </xdr:pic>
    <xdr:clientData/>
  </xdr:twoCellAnchor>
  <xdr:twoCellAnchor editAs="oneCell">
    <xdr:from>
      <xdr:col>4</xdr:col>
      <xdr:colOff>12220575</xdr:colOff>
      <xdr:row>1</xdr:row>
      <xdr:rowOff>57151</xdr:rowOff>
    </xdr:from>
    <xdr:to>
      <xdr:col>5</xdr:col>
      <xdr:colOff>2484</xdr:colOff>
      <xdr:row>1</xdr:row>
      <xdr:rowOff>372877</xdr:rowOff>
    </xdr:to>
    <xdr:pic>
      <xdr:nvPicPr>
        <xdr:cNvPr id="4" name="Obrázek 3" descr="SFZP_krivky_H">
          <a:extLst>
            <a:ext uri="{FF2B5EF4-FFF2-40B4-BE49-F238E27FC236}">
              <a16:creationId xmlns:a16="http://schemas.microsoft.com/office/drawing/2014/main" id="{0F6F2574-73E0-4952-89E8-A1C0389008B0}"/>
            </a:ext>
          </a:extLst>
        </xdr:cNvPr>
        <xdr:cNvPicPr>
          <a:picLocks noChangeAspect="1"/>
        </xdr:cNvPicPr>
      </xdr:nvPicPr>
      <xdr:blipFill>
        <a:blip xmlns:r="http://schemas.openxmlformats.org/officeDocument/2006/relationships" r:embed="rId2"/>
        <a:stretch/>
      </xdr:blipFill>
      <xdr:spPr bwMode="auto">
        <a:xfrm>
          <a:off x="13249275" y="257176"/>
          <a:ext cx="1144217" cy="315726"/>
        </a:xfrm>
        <a:prstGeom prst="rect">
          <a:avLst/>
        </a:prstGeom>
        <a:noFill/>
        <a:ln>
          <a:noFill/>
        </a:ln>
      </xdr:spPr>
    </xdr:pic>
    <xdr:clientData/>
  </xdr:twoCellAnchor>
  <xdr:twoCellAnchor editAs="oneCell">
    <xdr:from>
      <xdr:col>1</xdr:col>
      <xdr:colOff>85725</xdr:colOff>
      <xdr:row>1</xdr:row>
      <xdr:rowOff>76200</xdr:rowOff>
    </xdr:from>
    <xdr:to>
      <xdr:col>1</xdr:col>
      <xdr:colOff>85725</xdr:colOff>
      <xdr:row>1</xdr:row>
      <xdr:rowOff>361950</xdr:rowOff>
    </xdr:to>
    <xdr:pic>
      <xdr:nvPicPr>
        <xdr:cNvPr id="5" name="Obrázek 4" descr="C:\Users\lfrublingova\AppData\Local\Microsoft\Windows\INetCache\Content.Word\OPZP 2021_form_zahlavi.jpg">
          <a:extLst>
            <a:ext uri="{FF2B5EF4-FFF2-40B4-BE49-F238E27FC236}">
              <a16:creationId xmlns:a16="http://schemas.microsoft.com/office/drawing/2014/main" id="{B37ED8EF-F531-4A50-BCE8-59D0E2DE67B4}"/>
            </a:ext>
          </a:extLst>
        </xdr:cNvPr>
        <xdr:cNvPicPr/>
      </xdr:nvPicPr>
      <xdr:blipFill>
        <a:blip xmlns:r="http://schemas.openxmlformats.org/officeDocument/2006/relationships" r:embed="rId1"/>
        <a:stretch/>
      </xdr:blipFill>
      <xdr:spPr bwMode="auto">
        <a:xfrm>
          <a:off x="257175" y="276225"/>
          <a:ext cx="1400175" cy="285750"/>
        </a:xfrm>
        <a:prstGeom prst="rect">
          <a:avLst/>
        </a:prstGeom>
        <a:noFill/>
        <a:ln>
          <a:noFill/>
        </a:ln>
      </xdr:spPr>
    </xdr:pic>
    <xdr:clientData/>
  </xdr:twoCellAnchor>
  <xdr:twoCellAnchor editAs="oneCell">
    <xdr:from>
      <xdr:col>1</xdr:col>
      <xdr:colOff>66675</xdr:colOff>
      <xdr:row>1</xdr:row>
      <xdr:rowOff>76200</xdr:rowOff>
    </xdr:from>
    <xdr:to>
      <xdr:col>2</xdr:col>
      <xdr:colOff>323850</xdr:colOff>
      <xdr:row>1</xdr:row>
      <xdr:rowOff>361950</xdr:rowOff>
    </xdr:to>
    <xdr:pic>
      <xdr:nvPicPr>
        <xdr:cNvPr id="6" name="Obrázek 5" descr="C:\Users\lfrublingova\AppData\Local\Microsoft\Windows\INetCache\Content.Word\OPZP 2021_form_zahlavi.jpg">
          <a:extLst>
            <a:ext uri="{FF2B5EF4-FFF2-40B4-BE49-F238E27FC236}">
              <a16:creationId xmlns:a16="http://schemas.microsoft.com/office/drawing/2014/main" id="{DC0CE46D-D94B-4AE8-A1C1-13A081A8356F}"/>
            </a:ext>
          </a:extLst>
        </xdr:cNvPr>
        <xdr:cNvPicPr/>
      </xdr:nvPicPr>
      <xdr:blipFill>
        <a:blip xmlns:r="http://schemas.openxmlformats.org/officeDocument/2006/relationships" r:embed="rId1"/>
        <a:stretch/>
      </xdr:blipFill>
      <xdr:spPr bwMode="auto">
        <a:xfrm>
          <a:off x="238125" y="276225"/>
          <a:ext cx="1400175" cy="285750"/>
        </a:xfrm>
        <a:prstGeom prst="rect">
          <a:avLst/>
        </a:prstGeom>
        <a:noFill/>
        <a:ln>
          <a:noFill/>
        </a:ln>
      </xdr:spPr>
    </xdr:pic>
    <xdr:clientData/>
  </xdr:twoCellAnchor>
  <xdr:twoCellAnchor editAs="oneCell">
    <xdr:from>
      <xdr:col>4</xdr:col>
      <xdr:colOff>9982200</xdr:colOff>
      <xdr:row>1</xdr:row>
      <xdr:rowOff>69398</xdr:rowOff>
    </xdr:from>
    <xdr:to>
      <xdr:col>4</xdr:col>
      <xdr:colOff>11065185</xdr:colOff>
      <xdr:row>1</xdr:row>
      <xdr:rowOff>369855</xdr:rowOff>
    </xdr:to>
    <xdr:pic>
      <xdr:nvPicPr>
        <xdr:cNvPr id="7" name="Obrázek 5" descr="SFZP_krivky_H">
          <a:extLst>
            <a:ext uri="{FF2B5EF4-FFF2-40B4-BE49-F238E27FC236}">
              <a16:creationId xmlns:a16="http://schemas.microsoft.com/office/drawing/2014/main" id="{23EB6723-3AA0-4D56-BA35-57AC10613573}"/>
            </a:ext>
          </a:extLst>
        </xdr:cNvPr>
        <xdr:cNvPicPr>
          <a:picLocks noChangeAspect="1"/>
        </xdr:cNvPicPr>
      </xdr:nvPicPr>
      <xdr:blipFill>
        <a:blip xmlns:r="http://schemas.openxmlformats.org/officeDocument/2006/relationships" r:embed="rId2"/>
        <a:stretch/>
      </xdr:blipFill>
      <xdr:spPr bwMode="auto">
        <a:xfrm>
          <a:off x="11010900" y="269423"/>
          <a:ext cx="1082985" cy="30045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tabSelected="1" zoomScale="52" zoomScaleNormal="52" zoomScalePageLayoutView="40" workbookViewId="0">
      <selection activeCell="D6" sqref="D6:D10"/>
    </sheetView>
  </sheetViews>
  <sheetFormatPr defaultColWidth="9.140625" defaultRowHeight="15" x14ac:dyDescent="0.25"/>
  <cols>
    <col min="1" max="1" width="2.5703125" style="1" bestFit="1" customWidth="1"/>
    <col min="2" max="2" width="10.7109375" style="1" bestFit="1" customWidth="1"/>
    <col min="3" max="3" width="8.7109375" style="2" bestFit="1" customWidth="1"/>
    <col min="4" max="4" width="35.7109375" style="3" bestFit="1" customWidth="1"/>
    <col min="5" max="5" width="9.42578125" style="4" bestFit="1" customWidth="1"/>
    <col min="6" max="6" width="22.7109375" style="4" customWidth="1"/>
    <col min="7" max="7" width="10.7109375" style="4" customWidth="1"/>
    <col min="8" max="8" width="35.7109375" style="5" bestFit="1" customWidth="1"/>
    <col min="9" max="9" width="43.140625" style="3" customWidth="1"/>
    <col min="10" max="10" width="39" style="3" customWidth="1"/>
    <col min="11" max="11" width="18.7109375" style="6" bestFit="1" customWidth="1"/>
    <col min="12" max="12" width="11.5703125" style="6" bestFit="1" customWidth="1"/>
    <col min="13" max="13" width="14.7109375" style="7" bestFit="1" customWidth="1"/>
    <col min="14" max="15" width="14.7109375" style="6" bestFit="1" customWidth="1"/>
    <col min="16" max="16" width="32.140625" style="6" bestFit="1" customWidth="1"/>
    <col min="17" max="18" width="18.7109375" style="8" bestFit="1" customWidth="1"/>
    <col min="19" max="19" width="18.7109375" style="6" bestFit="1" customWidth="1"/>
    <col min="20" max="20" width="14.28515625" style="6" customWidth="1"/>
    <col min="21" max="21" width="15.7109375" style="1" customWidth="1"/>
    <col min="22" max="22" width="9.140625" style="1"/>
    <col min="23" max="23" width="27.140625" style="1" customWidth="1"/>
    <col min="24" max="24" width="19.140625" style="1" customWidth="1"/>
    <col min="25" max="25" width="9.140625" style="1"/>
    <col min="26" max="26" width="34.28515625" style="1" customWidth="1"/>
    <col min="27" max="16384" width="9.140625" style="1"/>
  </cols>
  <sheetData>
    <row r="1" spans="2:26" ht="15.75" thickBot="1" x14ac:dyDescent="0.3"/>
    <row r="2" spans="2:26" s="9" customFormat="1" ht="43.5" customHeight="1" thickBot="1" x14ac:dyDescent="0.3">
      <c r="B2" s="217" t="s">
        <v>291</v>
      </c>
      <c r="C2" s="218"/>
      <c r="D2" s="218"/>
      <c r="E2" s="218"/>
      <c r="F2" s="218"/>
      <c r="G2" s="218"/>
      <c r="H2" s="218"/>
      <c r="I2" s="218"/>
      <c r="J2" s="218"/>
      <c r="K2" s="218"/>
      <c r="L2" s="218"/>
      <c r="M2" s="218"/>
      <c r="N2" s="218"/>
      <c r="O2" s="218"/>
      <c r="P2" s="218"/>
      <c r="Q2" s="218"/>
      <c r="R2" s="218"/>
      <c r="S2" s="218"/>
      <c r="T2" s="218"/>
      <c r="U2" s="218"/>
      <c r="V2" s="218"/>
      <c r="W2" s="218"/>
      <c r="X2" s="218"/>
      <c r="Y2" s="218"/>
      <c r="Z2" s="219"/>
    </row>
    <row r="3" spans="2:26" s="10" customFormat="1" ht="22.7" customHeight="1" x14ac:dyDescent="0.25">
      <c r="B3" s="230" t="s">
        <v>0</v>
      </c>
      <c r="C3" s="231"/>
      <c r="D3" s="231"/>
      <c r="E3" s="232"/>
      <c r="F3" s="14"/>
      <c r="G3" s="233" t="s">
        <v>1</v>
      </c>
      <c r="H3" s="234"/>
      <c r="I3" s="234"/>
      <c r="J3" s="234"/>
      <c r="K3" s="235"/>
      <c r="L3" s="236" t="s">
        <v>2</v>
      </c>
      <c r="M3" s="237"/>
      <c r="N3" s="237"/>
      <c r="O3" s="237"/>
      <c r="P3" s="237"/>
      <c r="Q3" s="237"/>
      <c r="R3" s="237"/>
      <c r="S3" s="237"/>
      <c r="T3" s="238"/>
      <c r="U3" s="214" t="s">
        <v>238</v>
      </c>
      <c r="V3" s="215"/>
      <c r="W3" s="215"/>
      <c r="X3" s="215"/>
      <c r="Y3" s="215"/>
      <c r="Z3" s="216"/>
    </row>
    <row r="4" spans="2:26" s="11" customFormat="1" ht="25.5" customHeight="1" x14ac:dyDescent="0.25">
      <c r="B4" s="267" t="s">
        <v>3</v>
      </c>
      <c r="C4" s="269" t="s">
        <v>4</v>
      </c>
      <c r="D4" s="270"/>
      <c r="E4" s="271" t="s">
        <v>5</v>
      </c>
      <c r="F4" s="228" t="s">
        <v>37</v>
      </c>
      <c r="G4" s="273" t="s">
        <v>6</v>
      </c>
      <c r="H4" s="274"/>
      <c r="I4" s="275" t="s">
        <v>7</v>
      </c>
      <c r="J4" s="275" t="s">
        <v>8</v>
      </c>
      <c r="K4" s="277" t="s">
        <v>9</v>
      </c>
      <c r="L4" s="226" t="s">
        <v>10</v>
      </c>
      <c r="M4" s="226" t="s">
        <v>11</v>
      </c>
      <c r="N4" s="224" t="s">
        <v>12</v>
      </c>
      <c r="O4" s="224" t="s">
        <v>13</v>
      </c>
      <c r="P4" s="224" t="s">
        <v>14</v>
      </c>
      <c r="Q4" s="224" t="s">
        <v>15</v>
      </c>
      <c r="R4" s="224"/>
      <c r="S4" s="224"/>
      <c r="T4" s="224" t="s">
        <v>16</v>
      </c>
      <c r="U4" s="220" t="s">
        <v>239</v>
      </c>
      <c r="V4" s="220" t="s">
        <v>240</v>
      </c>
      <c r="W4" s="220" t="s">
        <v>241</v>
      </c>
      <c r="X4" s="220" t="s">
        <v>242</v>
      </c>
      <c r="Y4" s="220" t="s">
        <v>243</v>
      </c>
      <c r="Z4" s="222" t="s">
        <v>244</v>
      </c>
    </row>
    <row r="5" spans="2:26" s="4" customFormat="1" ht="48.2" customHeight="1" thickBot="1" x14ac:dyDescent="0.3">
      <c r="B5" s="268"/>
      <c r="C5" s="21" t="s">
        <v>17</v>
      </c>
      <c r="D5" s="21" t="s">
        <v>18</v>
      </c>
      <c r="E5" s="272"/>
      <c r="F5" s="229"/>
      <c r="G5" s="25" t="s">
        <v>19</v>
      </c>
      <c r="H5" s="25" t="s">
        <v>20</v>
      </c>
      <c r="I5" s="276"/>
      <c r="J5" s="276"/>
      <c r="K5" s="278"/>
      <c r="L5" s="227"/>
      <c r="M5" s="227"/>
      <c r="N5" s="225"/>
      <c r="O5" s="225"/>
      <c r="P5" s="225" t="s">
        <v>21</v>
      </c>
      <c r="Q5" s="26" t="s">
        <v>22</v>
      </c>
      <c r="R5" s="26" t="s">
        <v>23</v>
      </c>
      <c r="S5" s="26" t="s">
        <v>24</v>
      </c>
      <c r="T5" s="225"/>
      <c r="U5" s="221"/>
      <c r="V5" s="221"/>
      <c r="W5" s="221"/>
      <c r="X5" s="221"/>
      <c r="Y5" s="221"/>
      <c r="Z5" s="223"/>
    </row>
    <row r="6" spans="2:26" s="12" customFormat="1" ht="155.25" customHeight="1" x14ac:dyDescent="0.25">
      <c r="B6" s="244" t="s">
        <v>25</v>
      </c>
      <c r="C6" s="253" t="s">
        <v>26</v>
      </c>
      <c r="D6" s="261" t="s">
        <v>27</v>
      </c>
      <c r="E6" s="73" t="s">
        <v>124</v>
      </c>
      <c r="F6" s="76" t="s">
        <v>231</v>
      </c>
      <c r="G6" s="75" t="s">
        <v>125</v>
      </c>
      <c r="H6" s="74" t="s">
        <v>126</v>
      </c>
      <c r="I6" s="74" t="s">
        <v>127</v>
      </c>
      <c r="J6" s="74" t="s">
        <v>43</v>
      </c>
      <c r="K6" s="76" t="s">
        <v>162</v>
      </c>
      <c r="L6" s="76" t="s">
        <v>42</v>
      </c>
      <c r="M6" s="77">
        <v>44986</v>
      </c>
      <c r="N6" s="77">
        <v>45019</v>
      </c>
      <c r="O6" s="77">
        <v>45352</v>
      </c>
      <c r="P6" s="76" t="s">
        <v>128</v>
      </c>
      <c r="Q6" s="78">
        <f>R6/0.75</f>
        <v>3333333333.3333335</v>
      </c>
      <c r="R6" s="82">
        <v>2500000000</v>
      </c>
      <c r="S6" s="78">
        <f>Q6-R6</f>
        <v>833333333.33333349</v>
      </c>
      <c r="T6" s="138" t="s">
        <v>39</v>
      </c>
      <c r="U6" s="177" t="s">
        <v>245</v>
      </c>
      <c r="V6" s="212">
        <v>4</v>
      </c>
      <c r="W6" s="212" t="s">
        <v>246</v>
      </c>
      <c r="X6" s="177" t="s">
        <v>247</v>
      </c>
      <c r="Y6" s="177">
        <v>2022</v>
      </c>
      <c r="Z6" s="168" t="s">
        <v>248</v>
      </c>
    </row>
    <row r="7" spans="2:26" s="12" customFormat="1" ht="148.5" customHeight="1" x14ac:dyDescent="0.25">
      <c r="B7" s="245"/>
      <c r="C7" s="254"/>
      <c r="D7" s="262"/>
      <c r="E7" s="63" t="s">
        <v>129</v>
      </c>
      <c r="F7" s="64" t="s">
        <v>232</v>
      </c>
      <c r="G7" s="65" t="s">
        <v>125</v>
      </c>
      <c r="H7" s="66" t="s">
        <v>130</v>
      </c>
      <c r="I7" s="66" t="s">
        <v>127</v>
      </c>
      <c r="J7" s="66" t="s">
        <v>43</v>
      </c>
      <c r="K7" s="64" t="s">
        <v>161</v>
      </c>
      <c r="L7" s="64" t="s">
        <v>42</v>
      </c>
      <c r="M7" s="67">
        <v>44986</v>
      </c>
      <c r="N7" s="67">
        <v>45019</v>
      </c>
      <c r="O7" s="67">
        <v>45352</v>
      </c>
      <c r="P7" s="64" t="s">
        <v>128</v>
      </c>
      <c r="Q7" s="69">
        <f>R7/0.75</f>
        <v>3333333333.3333335</v>
      </c>
      <c r="R7" s="68">
        <v>2500000000</v>
      </c>
      <c r="S7" s="69">
        <f>Q7-R7</f>
        <v>833333333.33333349</v>
      </c>
      <c r="T7" s="139" t="s">
        <v>39</v>
      </c>
      <c r="U7" s="169" t="s">
        <v>245</v>
      </c>
      <c r="V7" s="169">
        <v>4</v>
      </c>
      <c r="W7" s="167" t="s">
        <v>246</v>
      </c>
      <c r="X7" s="169" t="s">
        <v>247</v>
      </c>
      <c r="Y7" s="169">
        <v>2022</v>
      </c>
      <c r="Z7" s="170" t="s">
        <v>248</v>
      </c>
    </row>
    <row r="8" spans="2:26" s="12" customFormat="1" ht="60" x14ac:dyDescent="0.25">
      <c r="B8" s="245"/>
      <c r="C8" s="254"/>
      <c r="D8" s="262"/>
      <c r="E8" s="63" t="s">
        <v>171</v>
      </c>
      <c r="F8" s="64" t="s">
        <v>172</v>
      </c>
      <c r="G8" s="65" t="s">
        <v>173</v>
      </c>
      <c r="H8" s="66" t="s">
        <v>174</v>
      </c>
      <c r="I8" s="66" t="s">
        <v>175</v>
      </c>
      <c r="J8" s="66" t="s">
        <v>43</v>
      </c>
      <c r="K8" s="64" t="s">
        <v>56</v>
      </c>
      <c r="L8" s="64" t="s">
        <v>42</v>
      </c>
      <c r="M8" s="67">
        <v>44960</v>
      </c>
      <c r="N8" s="67">
        <v>44960</v>
      </c>
      <c r="O8" s="67">
        <v>45092</v>
      </c>
      <c r="P8" s="70">
        <v>0.8</v>
      </c>
      <c r="Q8" s="69">
        <f>R8/0.8</f>
        <v>1000000000</v>
      </c>
      <c r="R8" s="68">
        <v>800000000</v>
      </c>
      <c r="S8" s="69">
        <f>Q8-R8</f>
        <v>200000000</v>
      </c>
      <c r="T8" s="139" t="s">
        <v>39</v>
      </c>
      <c r="U8" s="169" t="s">
        <v>267</v>
      </c>
      <c r="V8" s="169" t="s">
        <v>267</v>
      </c>
      <c r="W8" s="169" t="s">
        <v>267</v>
      </c>
      <c r="X8" s="169" t="s">
        <v>267</v>
      </c>
      <c r="Y8" s="169" t="s">
        <v>267</v>
      </c>
      <c r="Z8" s="171" t="s">
        <v>267</v>
      </c>
    </row>
    <row r="9" spans="2:26" s="12" customFormat="1" ht="102.75" customHeight="1" x14ac:dyDescent="0.25">
      <c r="B9" s="245"/>
      <c r="C9" s="254"/>
      <c r="D9" s="262"/>
      <c r="E9" s="71" t="s">
        <v>48</v>
      </c>
      <c r="F9" s="38" t="s">
        <v>49</v>
      </c>
      <c r="G9" s="39" t="s">
        <v>50</v>
      </c>
      <c r="H9" s="38" t="s">
        <v>51</v>
      </c>
      <c r="I9" s="38" t="s">
        <v>52</v>
      </c>
      <c r="J9" s="38" t="s">
        <v>43</v>
      </c>
      <c r="K9" s="40" t="s">
        <v>161</v>
      </c>
      <c r="L9" s="40" t="s">
        <v>42</v>
      </c>
      <c r="M9" s="41">
        <v>44797</v>
      </c>
      <c r="N9" s="41">
        <v>44797</v>
      </c>
      <c r="O9" s="41">
        <v>45077</v>
      </c>
      <c r="P9" s="40" t="s">
        <v>53</v>
      </c>
      <c r="Q9" s="42">
        <f>R9/0.5</f>
        <v>1000000000</v>
      </c>
      <c r="R9" s="42">
        <v>500000000</v>
      </c>
      <c r="S9" s="43">
        <f>Q9-R9</f>
        <v>500000000</v>
      </c>
      <c r="T9" s="140" t="s">
        <v>39</v>
      </c>
      <c r="U9" s="184" t="s">
        <v>245</v>
      </c>
      <c r="V9" s="184">
        <v>4</v>
      </c>
      <c r="W9" s="185" t="s">
        <v>246</v>
      </c>
      <c r="X9" s="184" t="s">
        <v>247</v>
      </c>
      <c r="Y9" s="186">
        <v>2022</v>
      </c>
      <c r="Z9" s="187" t="s">
        <v>248</v>
      </c>
    </row>
    <row r="10" spans="2:26" s="12" customFormat="1" ht="109.5" customHeight="1" thickBot="1" x14ac:dyDescent="0.3">
      <c r="B10" s="245"/>
      <c r="C10" s="255"/>
      <c r="D10" s="263"/>
      <c r="E10" s="83" t="s">
        <v>54</v>
      </c>
      <c r="F10" s="85" t="s">
        <v>55</v>
      </c>
      <c r="G10" s="84" t="s">
        <v>50</v>
      </c>
      <c r="H10" s="85" t="s">
        <v>51</v>
      </c>
      <c r="I10" s="85" t="s">
        <v>52</v>
      </c>
      <c r="J10" s="85" t="s">
        <v>43</v>
      </c>
      <c r="K10" s="86" t="s">
        <v>162</v>
      </c>
      <c r="L10" s="86" t="s">
        <v>42</v>
      </c>
      <c r="M10" s="87">
        <v>44797</v>
      </c>
      <c r="N10" s="87">
        <v>44797</v>
      </c>
      <c r="O10" s="87">
        <v>45077</v>
      </c>
      <c r="P10" s="86" t="s">
        <v>53</v>
      </c>
      <c r="Q10" s="88">
        <f t="shared" ref="Q10" si="0">R10/0.5</f>
        <v>1000000000</v>
      </c>
      <c r="R10" s="88">
        <v>500000000</v>
      </c>
      <c r="S10" s="89">
        <f t="shared" ref="S10:S24" si="1">Q10-R10</f>
        <v>500000000</v>
      </c>
      <c r="T10" s="141" t="s">
        <v>39</v>
      </c>
      <c r="U10" s="188" t="s">
        <v>245</v>
      </c>
      <c r="V10" s="188">
        <v>4</v>
      </c>
      <c r="W10" s="53" t="s">
        <v>246</v>
      </c>
      <c r="X10" s="188" t="s">
        <v>247</v>
      </c>
      <c r="Y10" s="188">
        <v>2022</v>
      </c>
      <c r="Z10" s="189" t="s">
        <v>248</v>
      </c>
    </row>
    <row r="11" spans="2:26" s="12" customFormat="1" ht="165" x14ac:dyDescent="0.25">
      <c r="B11" s="245"/>
      <c r="C11" s="241" t="s">
        <v>28</v>
      </c>
      <c r="D11" s="264" t="s">
        <v>29</v>
      </c>
      <c r="E11" s="109" t="s">
        <v>57</v>
      </c>
      <c r="F11" s="31" t="s">
        <v>58</v>
      </c>
      <c r="G11" s="32" t="s">
        <v>59</v>
      </c>
      <c r="H11" s="31" t="s">
        <v>181</v>
      </c>
      <c r="I11" s="31" t="s">
        <v>60</v>
      </c>
      <c r="J11" s="31" t="s">
        <v>43</v>
      </c>
      <c r="K11" s="33" t="s">
        <v>56</v>
      </c>
      <c r="L11" s="33" t="s">
        <v>42</v>
      </c>
      <c r="M11" s="34">
        <v>44797</v>
      </c>
      <c r="N11" s="34">
        <v>44797</v>
      </c>
      <c r="O11" s="34">
        <v>45077</v>
      </c>
      <c r="P11" s="33" t="s">
        <v>115</v>
      </c>
      <c r="Q11" s="35">
        <f>R11/0.75</f>
        <v>1100000000</v>
      </c>
      <c r="R11" s="35">
        <v>825000000</v>
      </c>
      <c r="S11" s="36">
        <f t="shared" si="1"/>
        <v>275000000</v>
      </c>
      <c r="T11" s="142" t="s">
        <v>39</v>
      </c>
      <c r="U11" s="186" t="s">
        <v>267</v>
      </c>
      <c r="V11" s="186" t="s">
        <v>267</v>
      </c>
      <c r="W11" s="186" t="s">
        <v>267</v>
      </c>
      <c r="X11" s="186" t="s">
        <v>267</v>
      </c>
      <c r="Y11" s="186" t="s">
        <v>267</v>
      </c>
      <c r="Z11" s="190" t="s">
        <v>267</v>
      </c>
    </row>
    <row r="12" spans="2:26" s="12" customFormat="1" ht="72" customHeight="1" thickBot="1" x14ac:dyDescent="0.3">
      <c r="B12" s="245"/>
      <c r="C12" s="266"/>
      <c r="D12" s="265"/>
      <c r="E12" s="119" t="s">
        <v>198</v>
      </c>
      <c r="F12" s="120" t="s">
        <v>222</v>
      </c>
      <c r="G12" s="121" t="s">
        <v>199</v>
      </c>
      <c r="H12" s="122" t="s">
        <v>200</v>
      </c>
      <c r="I12" s="122" t="s">
        <v>202</v>
      </c>
      <c r="J12" s="122" t="s">
        <v>201</v>
      </c>
      <c r="K12" s="123" t="s">
        <v>41</v>
      </c>
      <c r="L12" s="123" t="s">
        <v>42</v>
      </c>
      <c r="M12" s="124">
        <v>45021</v>
      </c>
      <c r="N12" s="124">
        <v>45021</v>
      </c>
      <c r="O12" s="124">
        <v>45107</v>
      </c>
      <c r="P12" s="125">
        <v>1</v>
      </c>
      <c r="Q12" s="126">
        <f t="shared" ref="Q12" si="2">R12/1</f>
        <v>1700000000</v>
      </c>
      <c r="R12" s="126">
        <v>1700000000</v>
      </c>
      <c r="S12" s="127">
        <f t="shared" si="1"/>
        <v>0</v>
      </c>
      <c r="T12" s="143" t="s">
        <v>39</v>
      </c>
      <c r="U12" s="172" t="s">
        <v>275</v>
      </c>
      <c r="V12" s="172" t="s">
        <v>267</v>
      </c>
      <c r="W12" s="174" t="s">
        <v>276</v>
      </c>
      <c r="X12" s="175" t="s">
        <v>277</v>
      </c>
      <c r="Y12" s="172">
        <v>2021</v>
      </c>
      <c r="Z12" s="176" t="s">
        <v>278</v>
      </c>
    </row>
    <row r="13" spans="2:26" ht="127.5" customHeight="1" x14ac:dyDescent="0.25">
      <c r="B13" s="245"/>
      <c r="C13" s="253" t="s">
        <v>30</v>
      </c>
      <c r="D13" s="257" t="s">
        <v>31</v>
      </c>
      <c r="E13" s="79" t="s">
        <v>131</v>
      </c>
      <c r="F13" s="95" t="s">
        <v>132</v>
      </c>
      <c r="G13" s="80" t="s">
        <v>133</v>
      </c>
      <c r="H13" s="95" t="s">
        <v>134</v>
      </c>
      <c r="I13" s="95" t="s">
        <v>135</v>
      </c>
      <c r="J13" s="95" t="s">
        <v>43</v>
      </c>
      <c r="K13" s="81" t="s">
        <v>41</v>
      </c>
      <c r="L13" s="81" t="s">
        <v>136</v>
      </c>
      <c r="M13" s="155">
        <v>45105</v>
      </c>
      <c r="N13" s="155">
        <v>45119</v>
      </c>
      <c r="O13" s="96">
        <v>45275</v>
      </c>
      <c r="P13" s="97">
        <v>0.8</v>
      </c>
      <c r="Q13" s="98">
        <f>R13/0.8</f>
        <v>187500000</v>
      </c>
      <c r="R13" s="98">
        <v>150000000</v>
      </c>
      <c r="S13" s="98">
        <f t="shared" si="1"/>
        <v>37500000</v>
      </c>
      <c r="T13" s="144" t="s">
        <v>39</v>
      </c>
      <c r="U13" s="177" t="s">
        <v>273</v>
      </c>
      <c r="V13" s="177" t="s">
        <v>267</v>
      </c>
      <c r="W13" s="178" t="s">
        <v>280</v>
      </c>
      <c r="X13" s="177" t="s">
        <v>267</v>
      </c>
      <c r="Y13" s="177" t="s">
        <v>267</v>
      </c>
      <c r="Z13" s="179" t="s">
        <v>274</v>
      </c>
    </row>
    <row r="14" spans="2:26" ht="93" customHeight="1" x14ac:dyDescent="0.25">
      <c r="B14" s="245"/>
      <c r="C14" s="254"/>
      <c r="D14" s="258"/>
      <c r="E14" s="29" t="s">
        <v>137</v>
      </c>
      <c r="F14" s="28" t="s">
        <v>138</v>
      </c>
      <c r="G14" s="20" t="s">
        <v>133</v>
      </c>
      <c r="H14" s="28" t="s">
        <v>134</v>
      </c>
      <c r="I14" s="28" t="s">
        <v>139</v>
      </c>
      <c r="J14" s="28" t="s">
        <v>43</v>
      </c>
      <c r="K14" s="22" t="s">
        <v>41</v>
      </c>
      <c r="L14" s="22" t="s">
        <v>136</v>
      </c>
      <c r="M14" s="23">
        <v>44944</v>
      </c>
      <c r="N14" s="23">
        <v>44944</v>
      </c>
      <c r="O14" s="23">
        <v>45189</v>
      </c>
      <c r="P14" s="24" t="s">
        <v>140</v>
      </c>
      <c r="Q14" s="27">
        <f>R14/1</f>
        <v>200000000</v>
      </c>
      <c r="R14" s="27">
        <v>200000000</v>
      </c>
      <c r="S14" s="27">
        <f t="shared" si="1"/>
        <v>0</v>
      </c>
      <c r="T14" s="145" t="s">
        <v>39</v>
      </c>
      <c r="U14" s="169" t="s">
        <v>249</v>
      </c>
      <c r="V14" s="180">
        <v>2</v>
      </c>
      <c r="W14" s="180" t="s">
        <v>250</v>
      </c>
      <c r="X14" s="181" t="s">
        <v>251</v>
      </c>
      <c r="Y14" s="180">
        <v>2023</v>
      </c>
      <c r="Z14" s="182" t="s">
        <v>252</v>
      </c>
    </row>
    <row r="15" spans="2:26" ht="57.2" customHeight="1" x14ac:dyDescent="0.25">
      <c r="B15" s="245"/>
      <c r="C15" s="254"/>
      <c r="D15" s="258"/>
      <c r="E15" s="63" t="s">
        <v>186</v>
      </c>
      <c r="F15" s="28" t="s">
        <v>220</v>
      </c>
      <c r="G15" s="20" t="s">
        <v>216</v>
      </c>
      <c r="H15" s="28" t="s">
        <v>134</v>
      </c>
      <c r="I15" s="66" t="s">
        <v>212</v>
      </c>
      <c r="J15" s="28" t="s">
        <v>43</v>
      </c>
      <c r="K15" s="22" t="s">
        <v>217</v>
      </c>
      <c r="L15" s="22" t="s">
        <v>136</v>
      </c>
      <c r="M15" s="67">
        <v>45091</v>
      </c>
      <c r="N15" s="67">
        <v>45105</v>
      </c>
      <c r="O15" s="67">
        <v>45408</v>
      </c>
      <c r="P15" s="24" t="s">
        <v>187</v>
      </c>
      <c r="Q15" s="27">
        <f>R15</f>
        <v>600000000</v>
      </c>
      <c r="R15" s="69">
        <v>600000000</v>
      </c>
      <c r="S15" s="69">
        <v>0</v>
      </c>
      <c r="T15" s="145" t="s">
        <v>39</v>
      </c>
      <c r="U15" s="169" t="s">
        <v>267</v>
      </c>
      <c r="V15" s="169" t="s">
        <v>267</v>
      </c>
      <c r="W15" s="169" t="s">
        <v>267</v>
      </c>
      <c r="X15" s="169" t="s">
        <v>267</v>
      </c>
      <c r="Y15" s="169" t="s">
        <v>267</v>
      </c>
      <c r="Z15" s="171" t="s">
        <v>267</v>
      </c>
    </row>
    <row r="16" spans="2:26" ht="57.2" customHeight="1" x14ac:dyDescent="0.25">
      <c r="B16" s="245"/>
      <c r="C16" s="254"/>
      <c r="D16" s="258"/>
      <c r="E16" s="63" t="s">
        <v>188</v>
      </c>
      <c r="F16" s="28" t="s">
        <v>221</v>
      </c>
      <c r="G16" s="20" t="s">
        <v>216</v>
      </c>
      <c r="H16" s="28" t="s">
        <v>134</v>
      </c>
      <c r="I16" s="66" t="s">
        <v>212</v>
      </c>
      <c r="J16" s="28" t="s">
        <v>43</v>
      </c>
      <c r="K16" s="22" t="s">
        <v>218</v>
      </c>
      <c r="L16" s="22" t="s">
        <v>136</v>
      </c>
      <c r="M16" s="67">
        <v>45091</v>
      </c>
      <c r="N16" s="67">
        <v>45105</v>
      </c>
      <c r="O16" s="67">
        <v>45408</v>
      </c>
      <c r="P16" s="24" t="s">
        <v>187</v>
      </c>
      <c r="Q16" s="27">
        <f>R16</f>
        <v>600000000</v>
      </c>
      <c r="R16" s="69">
        <v>600000000</v>
      </c>
      <c r="S16" s="69">
        <v>0</v>
      </c>
      <c r="T16" s="145" t="s">
        <v>39</v>
      </c>
      <c r="U16" s="169" t="s">
        <v>267</v>
      </c>
      <c r="V16" s="169" t="s">
        <v>267</v>
      </c>
      <c r="W16" s="169" t="s">
        <v>267</v>
      </c>
      <c r="X16" s="169" t="s">
        <v>267</v>
      </c>
      <c r="Y16" s="169" t="s">
        <v>267</v>
      </c>
      <c r="Z16" s="171" t="s">
        <v>267</v>
      </c>
    </row>
    <row r="17" spans="2:26" ht="100.5" customHeight="1" x14ac:dyDescent="0.25">
      <c r="B17" s="245"/>
      <c r="C17" s="254"/>
      <c r="D17" s="258"/>
      <c r="E17" s="191" t="s">
        <v>269</v>
      </c>
      <c r="F17" s="192" t="s">
        <v>270</v>
      </c>
      <c r="G17" s="193" t="s">
        <v>271</v>
      </c>
      <c r="H17" s="194" t="s">
        <v>272</v>
      </c>
      <c r="I17" s="194"/>
      <c r="J17" s="194" t="s">
        <v>285</v>
      </c>
      <c r="K17" s="195" t="s">
        <v>41</v>
      </c>
      <c r="L17" s="180" t="s">
        <v>42</v>
      </c>
      <c r="M17" s="196">
        <v>45140</v>
      </c>
      <c r="N17" s="197">
        <v>45154</v>
      </c>
      <c r="O17" s="197">
        <v>45504</v>
      </c>
      <c r="P17" s="198">
        <v>0.95</v>
      </c>
      <c r="Q17" s="199">
        <f>R17/0.95</f>
        <v>31578947.368421055</v>
      </c>
      <c r="R17" s="199">
        <v>30000000</v>
      </c>
      <c r="S17" s="162">
        <f t="shared" ref="S17" si="3">Q17-R17</f>
        <v>1578947.3684210554</v>
      </c>
      <c r="T17" s="162" t="s">
        <v>39</v>
      </c>
      <c r="U17" s="169" t="s">
        <v>267</v>
      </c>
      <c r="V17" s="169" t="s">
        <v>267</v>
      </c>
      <c r="W17" s="169" t="s">
        <v>267</v>
      </c>
      <c r="X17" s="169" t="s">
        <v>267</v>
      </c>
      <c r="Y17" s="169" t="s">
        <v>267</v>
      </c>
      <c r="Z17" s="171" t="s">
        <v>267</v>
      </c>
    </row>
    <row r="18" spans="2:26" ht="133.5" customHeight="1" x14ac:dyDescent="0.25">
      <c r="B18" s="245"/>
      <c r="C18" s="254"/>
      <c r="D18" s="258"/>
      <c r="E18" s="63" t="s">
        <v>141</v>
      </c>
      <c r="F18" s="159" t="s">
        <v>142</v>
      </c>
      <c r="G18" s="65" t="s">
        <v>143</v>
      </c>
      <c r="H18" s="66" t="s">
        <v>144</v>
      </c>
      <c r="I18" s="66" t="s">
        <v>145</v>
      </c>
      <c r="J18" s="66" t="s">
        <v>43</v>
      </c>
      <c r="K18" s="64" t="s">
        <v>41</v>
      </c>
      <c r="L18" s="157" t="s">
        <v>136</v>
      </c>
      <c r="M18" s="158">
        <v>44958</v>
      </c>
      <c r="N18" s="67">
        <v>44958</v>
      </c>
      <c r="O18" s="67">
        <v>45230</v>
      </c>
      <c r="P18" s="24">
        <v>0.85</v>
      </c>
      <c r="Q18" s="98">
        <f>R18/0.85</f>
        <v>235294117.64705884</v>
      </c>
      <c r="R18" s="160">
        <v>200000000</v>
      </c>
      <c r="S18" s="160">
        <f t="shared" si="1"/>
        <v>35294117.647058845</v>
      </c>
      <c r="T18" s="161" t="s">
        <v>39</v>
      </c>
      <c r="U18" s="166" t="s">
        <v>253</v>
      </c>
      <c r="V18" s="167">
        <v>5</v>
      </c>
      <c r="W18" s="167" t="s">
        <v>254</v>
      </c>
      <c r="X18" s="167" t="s">
        <v>255</v>
      </c>
      <c r="Y18" s="167">
        <v>2021</v>
      </c>
      <c r="Z18" s="183" t="s">
        <v>279</v>
      </c>
    </row>
    <row r="19" spans="2:26" ht="171" customHeight="1" x14ac:dyDescent="0.25">
      <c r="B19" s="245"/>
      <c r="C19" s="254"/>
      <c r="D19" s="258"/>
      <c r="E19" s="63" t="s">
        <v>189</v>
      </c>
      <c r="F19" s="66" t="s">
        <v>213</v>
      </c>
      <c r="G19" s="65" t="s">
        <v>62</v>
      </c>
      <c r="H19" s="194" t="s">
        <v>289</v>
      </c>
      <c r="I19" s="66" t="s">
        <v>190</v>
      </c>
      <c r="J19" s="66" t="s">
        <v>43</v>
      </c>
      <c r="K19" s="64" t="s">
        <v>41</v>
      </c>
      <c r="L19" s="64" t="s">
        <v>136</v>
      </c>
      <c r="M19" s="67">
        <v>45091</v>
      </c>
      <c r="N19" s="67">
        <v>45105</v>
      </c>
      <c r="O19" s="67">
        <v>45275</v>
      </c>
      <c r="P19" s="97" t="s">
        <v>191</v>
      </c>
      <c r="Q19" s="98">
        <f>R19/0.85</f>
        <v>294117647.05882353</v>
      </c>
      <c r="R19" s="69">
        <v>250000000</v>
      </c>
      <c r="S19" s="69">
        <f>Q19-R19</f>
        <v>44117647.058823526</v>
      </c>
      <c r="T19" s="139" t="s">
        <v>39</v>
      </c>
      <c r="U19" s="169" t="s">
        <v>267</v>
      </c>
      <c r="V19" s="169" t="s">
        <v>267</v>
      </c>
      <c r="W19" s="169" t="s">
        <v>267</v>
      </c>
      <c r="X19" s="169" t="s">
        <v>267</v>
      </c>
      <c r="Y19" s="169" t="s">
        <v>267</v>
      </c>
      <c r="Z19" s="171" t="s">
        <v>267</v>
      </c>
    </row>
    <row r="20" spans="2:26" ht="127.5" customHeight="1" x14ac:dyDescent="0.25">
      <c r="B20" s="245"/>
      <c r="C20" s="254"/>
      <c r="D20" s="258"/>
      <c r="E20" s="63" t="s">
        <v>192</v>
      </c>
      <c r="F20" s="66" t="s">
        <v>214</v>
      </c>
      <c r="G20" s="65" t="s">
        <v>62</v>
      </c>
      <c r="H20" s="194" t="s">
        <v>290</v>
      </c>
      <c r="I20" s="66" t="s">
        <v>193</v>
      </c>
      <c r="J20" s="66" t="s">
        <v>194</v>
      </c>
      <c r="K20" s="64" t="s">
        <v>41</v>
      </c>
      <c r="L20" s="64" t="s">
        <v>136</v>
      </c>
      <c r="M20" s="67">
        <v>45147</v>
      </c>
      <c r="N20" s="67">
        <v>45161</v>
      </c>
      <c r="O20" s="67">
        <v>45254</v>
      </c>
      <c r="P20" s="97">
        <v>0.85</v>
      </c>
      <c r="Q20" s="98">
        <f t="shared" ref="Q20" si="4">R20/0.85</f>
        <v>176470588.23529413</v>
      </c>
      <c r="R20" s="69">
        <v>150000000</v>
      </c>
      <c r="S20" s="69">
        <f t="shared" ref="S20" si="5">Q20-R20</f>
        <v>26470588.235294133</v>
      </c>
      <c r="T20" s="139" t="s">
        <v>39</v>
      </c>
      <c r="U20" s="169" t="s">
        <v>267</v>
      </c>
      <c r="V20" s="169" t="s">
        <v>267</v>
      </c>
      <c r="W20" s="169" t="s">
        <v>267</v>
      </c>
      <c r="X20" s="169" t="s">
        <v>267</v>
      </c>
      <c r="Y20" s="169" t="s">
        <v>267</v>
      </c>
      <c r="Z20" s="171" t="s">
        <v>267</v>
      </c>
    </row>
    <row r="21" spans="2:26" ht="150" x14ac:dyDescent="0.25">
      <c r="B21" s="245"/>
      <c r="C21" s="254"/>
      <c r="D21" s="258"/>
      <c r="E21" s="63" t="s">
        <v>195</v>
      </c>
      <c r="F21" s="66" t="s">
        <v>215</v>
      </c>
      <c r="G21" s="65" t="s">
        <v>62</v>
      </c>
      <c r="H21" s="194" t="s">
        <v>290</v>
      </c>
      <c r="I21" s="66" t="s">
        <v>196</v>
      </c>
      <c r="J21" s="66" t="s">
        <v>197</v>
      </c>
      <c r="K21" s="64" t="s">
        <v>41</v>
      </c>
      <c r="L21" s="64" t="s">
        <v>136</v>
      </c>
      <c r="M21" s="67">
        <v>45175</v>
      </c>
      <c r="N21" s="67">
        <v>45189</v>
      </c>
      <c r="O21" s="67">
        <v>45345</v>
      </c>
      <c r="P21" s="163" t="s">
        <v>286</v>
      </c>
      <c r="Q21" s="27" t="s">
        <v>287</v>
      </c>
      <c r="R21" s="27">
        <v>150000000</v>
      </c>
      <c r="S21" s="162" t="s">
        <v>288</v>
      </c>
      <c r="T21" s="139" t="s">
        <v>39</v>
      </c>
      <c r="U21" s="169" t="s">
        <v>267</v>
      </c>
      <c r="V21" s="169" t="s">
        <v>267</v>
      </c>
      <c r="W21" s="169" t="s">
        <v>267</v>
      </c>
      <c r="X21" s="169" t="s">
        <v>267</v>
      </c>
      <c r="Y21" s="169" t="s">
        <v>267</v>
      </c>
      <c r="Z21" s="171" t="s">
        <v>267</v>
      </c>
    </row>
    <row r="22" spans="2:26" ht="304.5" customHeight="1" x14ac:dyDescent="0.25">
      <c r="B22" s="245"/>
      <c r="C22" s="254"/>
      <c r="D22" s="258"/>
      <c r="E22" s="39" t="s">
        <v>118</v>
      </c>
      <c r="F22" s="48" t="s">
        <v>119</v>
      </c>
      <c r="G22" s="39" t="s">
        <v>120</v>
      </c>
      <c r="H22" s="61" t="s">
        <v>182</v>
      </c>
      <c r="I22" s="61" t="s">
        <v>121</v>
      </c>
      <c r="J22" s="61" t="s">
        <v>43</v>
      </c>
      <c r="K22" s="40" t="s">
        <v>41</v>
      </c>
      <c r="L22" s="40" t="s">
        <v>42</v>
      </c>
      <c r="M22" s="41">
        <v>44818</v>
      </c>
      <c r="N22" s="41">
        <v>44818</v>
      </c>
      <c r="O22" s="41">
        <v>45230</v>
      </c>
      <c r="P22" s="57" t="s">
        <v>122</v>
      </c>
      <c r="Q22" s="62">
        <f t="shared" ref="Q22" si="6">R22/1</f>
        <v>2500000000</v>
      </c>
      <c r="R22" s="62">
        <v>2500000000</v>
      </c>
      <c r="S22" s="112">
        <f t="shared" si="1"/>
        <v>0</v>
      </c>
      <c r="T22" s="140" t="s">
        <v>39</v>
      </c>
      <c r="U22" s="200" t="s">
        <v>256</v>
      </c>
      <c r="V22" s="40">
        <v>2.5</v>
      </c>
      <c r="W22" s="40" t="s">
        <v>281</v>
      </c>
      <c r="X22" s="40" t="s">
        <v>257</v>
      </c>
      <c r="Y22" s="40" t="s">
        <v>268</v>
      </c>
      <c r="Z22" s="201" t="s">
        <v>282</v>
      </c>
    </row>
    <row r="23" spans="2:26" ht="60" x14ac:dyDescent="0.25">
      <c r="B23" s="245"/>
      <c r="C23" s="255"/>
      <c r="D23" s="259"/>
      <c r="E23" s="37" t="s">
        <v>63</v>
      </c>
      <c r="F23" s="48" t="s">
        <v>64</v>
      </c>
      <c r="G23" s="39" t="s">
        <v>65</v>
      </c>
      <c r="H23" s="38" t="s">
        <v>66</v>
      </c>
      <c r="I23" s="38" t="s">
        <v>67</v>
      </c>
      <c r="J23" s="38" t="s">
        <v>43</v>
      </c>
      <c r="K23" s="40" t="s">
        <v>41</v>
      </c>
      <c r="L23" s="40" t="s">
        <v>42</v>
      </c>
      <c r="M23" s="41">
        <v>44881</v>
      </c>
      <c r="N23" s="41">
        <v>44881</v>
      </c>
      <c r="O23" s="211">
        <v>45169</v>
      </c>
      <c r="P23" s="49">
        <v>0.8</v>
      </c>
      <c r="Q23" s="42">
        <f t="shared" ref="Q23" si="7">R23/0.8</f>
        <v>125000000</v>
      </c>
      <c r="R23" s="42">
        <v>100000000</v>
      </c>
      <c r="S23" s="43">
        <f t="shared" si="1"/>
        <v>25000000</v>
      </c>
      <c r="T23" s="140" t="s">
        <v>39</v>
      </c>
      <c r="U23" s="202" t="s">
        <v>267</v>
      </c>
      <c r="V23" s="202" t="s">
        <v>267</v>
      </c>
      <c r="W23" s="202" t="s">
        <v>267</v>
      </c>
      <c r="X23" s="202" t="s">
        <v>267</v>
      </c>
      <c r="Y23" s="202" t="s">
        <v>267</v>
      </c>
      <c r="Z23" s="203" t="s">
        <v>267</v>
      </c>
    </row>
    <row r="24" spans="2:26" ht="57.2" customHeight="1" thickBot="1" x14ac:dyDescent="0.35">
      <c r="B24" s="245"/>
      <c r="C24" s="256"/>
      <c r="D24" s="260"/>
      <c r="E24" s="110" t="s">
        <v>68</v>
      </c>
      <c r="F24" s="50" t="s">
        <v>69</v>
      </c>
      <c r="G24" s="51" t="s">
        <v>70</v>
      </c>
      <c r="H24" s="52" t="s">
        <v>71</v>
      </c>
      <c r="I24" s="153"/>
      <c r="J24" s="52" t="s">
        <v>43</v>
      </c>
      <c r="K24" s="53" t="s">
        <v>41</v>
      </c>
      <c r="L24" s="53" t="s">
        <v>42</v>
      </c>
      <c r="M24" s="54">
        <v>44874</v>
      </c>
      <c r="N24" s="54">
        <v>44874</v>
      </c>
      <c r="O24" s="54">
        <v>45245</v>
      </c>
      <c r="P24" s="55">
        <v>0.85</v>
      </c>
      <c r="Q24" s="56">
        <f>R24/0.85</f>
        <v>117647058.82352942</v>
      </c>
      <c r="R24" s="56">
        <v>100000000</v>
      </c>
      <c r="S24" s="154">
        <f t="shared" si="1"/>
        <v>17647058.823529422</v>
      </c>
      <c r="T24" s="154" t="s">
        <v>39</v>
      </c>
      <c r="U24" s="188" t="s">
        <v>267</v>
      </c>
      <c r="V24" s="188" t="s">
        <v>267</v>
      </c>
      <c r="W24" s="188" t="s">
        <v>267</v>
      </c>
      <c r="X24" s="188" t="s">
        <v>267</v>
      </c>
      <c r="Y24" s="188" t="s">
        <v>267</v>
      </c>
      <c r="Z24" s="205" t="s">
        <v>267</v>
      </c>
    </row>
    <row r="25" spans="2:26" ht="180" x14ac:dyDescent="0.25">
      <c r="B25" s="245"/>
      <c r="C25" s="247" t="s">
        <v>35</v>
      </c>
      <c r="D25" s="249" t="s">
        <v>36</v>
      </c>
      <c r="E25" s="149" t="s">
        <v>203</v>
      </c>
      <c r="F25" s="150" t="s">
        <v>223</v>
      </c>
      <c r="G25" s="80" t="s">
        <v>207</v>
      </c>
      <c r="H25" s="95" t="s">
        <v>226</v>
      </c>
      <c r="I25" s="95" t="s">
        <v>230</v>
      </c>
      <c r="J25" s="95" t="s">
        <v>43</v>
      </c>
      <c r="K25" s="81" t="s">
        <v>41</v>
      </c>
      <c r="L25" s="95" t="s">
        <v>44</v>
      </c>
      <c r="M25" s="96">
        <v>45092</v>
      </c>
      <c r="N25" s="96">
        <v>45168</v>
      </c>
      <c r="O25" s="96">
        <v>45199</v>
      </c>
      <c r="P25" s="97" t="s">
        <v>208</v>
      </c>
      <c r="Q25" s="151">
        <f t="shared" ref="Q25" si="8">R25/0.7</f>
        <v>2857142857.1428576</v>
      </c>
      <c r="R25" s="151">
        <v>2000000000</v>
      </c>
      <c r="S25" s="151">
        <f t="shared" ref="S25" si="9">Q25-R25</f>
        <v>857142857.14285755</v>
      </c>
      <c r="T25" s="152" t="s">
        <v>39</v>
      </c>
      <c r="U25" s="166" t="s">
        <v>267</v>
      </c>
      <c r="V25" s="166" t="s">
        <v>267</v>
      </c>
      <c r="W25" s="166" t="s">
        <v>267</v>
      </c>
      <c r="X25" s="166" t="s">
        <v>267</v>
      </c>
      <c r="Y25" s="166" t="s">
        <v>267</v>
      </c>
      <c r="Z25" s="173" t="s">
        <v>267</v>
      </c>
    </row>
    <row r="26" spans="2:26" ht="75" x14ac:dyDescent="0.25">
      <c r="B26" s="245"/>
      <c r="C26" s="248"/>
      <c r="D26" s="250"/>
      <c r="E26" s="128" t="s">
        <v>206</v>
      </c>
      <c r="F26" s="129" t="s">
        <v>225</v>
      </c>
      <c r="G26" s="20" t="s">
        <v>76</v>
      </c>
      <c r="H26" s="28" t="s">
        <v>77</v>
      </c>
      <c r="I26" s="28" t="s">
        <v>229</v>
      </c>
      <c r="J26" s="28" t="s">
        <v>43</v>
      </c>
      <c r="K26" s="22" t="s">
        <v>41</v>
      </c>
      <c r="L26" s="28" t="s">
        <v>42</v>
      </c>
      <c r="M26" s="23">
        <v>45092</v>
      </c>
      <c r="N26" s="23">
        <v>45175</v>
      </c>
      <c r="O26" s="23">
        <v>45230</v>
      </c>
      <c r="P26" s="24" t="s">
        <v>210</v>
      </c>
      <c r="Q26" s="130">
        <f>R26/0.7</f>
        <v>2142857142.8571429</v>
      </c>
      <c r="R26" s="130">
        <v>1500000000</v>
      </c>
      <c r="S26" s="130">
        <f>Q26-R26</f>
        <v>642857142.85714293</v>
      </c>
      <c r="T26" s="146" t="s">
        <v>39</v>
      </c>
      <c r="U26" s="169" t="s">
        <v>267</v>
      </c>
      <c r="V26" s="169" t="s">
        <v>267</v>
      </c>
      <c r="W26" s="169" t="s">
        <v>267</v>
      </c>
      <c r="X26" s="169" t="s">
        <v>267</v>
      </c>
      <c r="Y26" s="169" t="s">
        <v>267</v>
      </c>
      <c r="Z26" s="171" t="s">
        <v>267</v>
      </c>
    </row>
    <row r="27" spans="2:26" ht="111.2" customHeight="1" x14ac:dyDescent="0.25">
      <c r="B27" s="245"/>
      <c r="C27" s="248"/>
      <c r="D27" s="250"/>
      <c r="E27" s="128" t="s">
        <v>209</v>
      </c>
      <c r="F27" s="129" t="s">
        <v>224</v>
      </c>
      <c r="G27" s="20" t="s">
        <v>204</v>
      </c>
      <c r="H27" s="28" t="s">
        <v>227</v>
      </c>
      <c r="I27" s="28" t="s">
        <v>228</v>
      </c>
      <c r="J27" s="28" t="s">
        <v>43</v>
      </c>
      <c r="K27" s="22" t="s">
        <v>41</v>
      </c>
      <c r="L27" s="28" t="s">
        <v>44</v>
      </c>
      <c r="M27" s="23">
        <v>45092</v>
      </c>
      <c r="N27" s="23">
        <v>45168</v>
      </c>
      <c r="O27" s="23">
        <v>45199</v>
      </c>
      <c r="P27" s="24" t="s">
        <v>205</v>
      </c>
      <c r="Q27" s="130">
        <f>R27/0.7</f>
        <v>714285714.28571439</v>
      </c>
      <c r="R27" s="130">
        <v>500000000</v>
      </c>
      <c r="S27" s="130">
        <f>Q27-R27</f>
        <v>214285714.28571439</v>
      </c>
      <c r="T27" s="146" t="s">
        <v>39</v>
      </c>
      <c r="U27" s="169" t="s">
        <v>267</v>
      </c>
      <c r="V27" s="169" t="s">
        <v>267</v>
      </c>
      <c r="W27" s="169" t="s">
        <v>267</v>
      </c>
      <c r="X27" s="169" t="s">
        <v>267</v>
      </c>
      <c r="Y27" s="169" t="s">
        <v>267</v>
      </c>
      <c r="Z27" s="171" t="s">
        <v>267</v>
      </c>
    </row>
    <row r="28" spans="2:26" ht="111.2" customHeight="1" thickBot="1" x14ac:dyDescent="0.3">
      <c r="B28" s="245"/>
      <c r="C28" s="248"/>
      <c r="D28" s="250"/>
      <c r="E28" s="110" t="s">
        <v>72</v>
      </c>
      <c r="F28" s="50" t="s">
        <v>73</v>
      </c>
      <c r="G28" s="51" t="s">
        <v>74</v>
      </c>
      <c r="H28" s="52" t="s">
        <v>61</v>
      </c>
      <c r="I28" s="113" t="s">
        <v>75</v>
      </c>
      <c r="J28" s="52" t="s">
        <v>40</v>
      </c>
      <c r="K28" s="53" t="s">
        <v>41</v>
      </c>
      <c r="L28" s="53" t="s">
        <v>42</v>
      </c>
      <c r="M28" s="54">
        <v>44874</v>
      </c>
      <c r="N28" s="54">
        <v>44874</v>
      </c>
      <c r="O28" s="54">
        <v>45471</v>
      </c>
      <c r="P28" s="55">
        <v>1</v>
      </c>
      <c r="Q28" s="56">
        <f>R28/1</f>
        <v>750000000</v>
      </c>
      <c r="R28" s="56">
        <v>750000000</v>
      </c>
      <c r="S28" s="56">
        <f>Q28-R28</f>
        <v>0</v>
      </c>
      <c r="T28" s="147" t="s">
        <v>39</v>
      </c>
      <c r="U28" s="202" t="s">
        <v>267</v>
      </c>
      <c r="V28" s="202" t="s">
        <v>267</v>
      </c>
      <c r="W28" s="202" t="s">
        <v>267</v>
      </c>
      <c r="X28" s="184" t="s">
        <v>267</v>
      </c>
      <c r="Y28" s="184" t="s">
        <v>267</v>
      </c>
      <c r="Z28" s="203" t="s">
        <v>267</v>
      </c>
    </row>
    <row r="29" spans="2:26" ht="348" customHeight="1" thickBot="1" x14ac:dyDescent="0.3">
      <c r="B29" s="245"/>
      <c r="C29" s="164" t="s">
        <v>32</v>
      </c>
      <c r="D29" s="165" t="s">
        <v>78</v>
      </c>
      <c r="E29" s="206" t="s">
        <v>79</v>
      </c>
      <c r="F29" s="207" t="s">
        <v>80</v>
      </c>
      <c r="G29" s="208" t="s">
        <v>169</v>
      </c>
      <c r="H29" s="44" t="s">
        <v>180</v>
      </c>
      <c r="I29" s="44" t="s">
        <v>170</v>
      </c>
      <c r="J29" s="44" t="s">
        <v>43</v>
      </c>
      <c r="K29" s="45" t="s">
        <v>41</v>
      </c>
      <c r="L29" s="45" t="s">
        <v>42</v>
      </c>
      <c r="M29" s="46">
        <v>44790</v>
      </c>
      <c r="N29" s="46">
        <v>44811</v>
      </c>
      <c r="O29" s="46">
        <v>45107</v>
      </c>
      <c r="P29" s="45" t="s">
        <v>183</v>
      </c>
      <c r="Q29" s="209">
        <f>R29/0.85</f>
        <v>1411764705.8823531</v>
      </c>
      <c r="R29" s="209">
        <v>1200000000</v>
      </c>
      <c r="S29" s="47">
        <f t="shared" ref="S29:S30" si="10">Q29-R29</f>
        <v>211764705.88235307</v>
      </c>
      <c r="T29" s="148" t="s">
        <v>39</v>
      </c>
      <c r="U29" s="45" t="s">
        <v>284</v>
      </c>
      <c r="V29" s="45">
        <v>1.5</v>
      </c>
      <c r="W29" s="45" t="s">
        <v>259</v>
      </c>
      <c r="X29" s="204" t="s">
        <v>267</v>
      </c>
      <c r="Y29" s="204" t="s">
        <v>267</v>
      </c>
      <c r="Z29" s="210" t="s">
        <v>258</v>
      </c>
    </row>
    <row r="30" spans="2:26" s="99" customFormat="1" ht="159.75" customHeight="1" x14ac:dyDescent="0.25">
      <c r="B30" s="245"/>
      <c r="C30" s="241" t="s">
        <v>33</v>
      </c>
      <c r="D30" s="251" t="s">
        <v>34</v>
      </c>
      <c r="E30" s="79" t="s">
        <v>146</v>
      </c>
      <c r="F30" s="80" t="s">
        <v>163</v>
      </c>
      <c r="G30" s="80" t="s">
        <v>164</v>
      </c>
      <c r="H30" s="95" t="s">
        <v>233</v>
      </c>
      <c r="I30" s="95" t="s">
        <v>165</v>
      </c>
      <c r="J30" s="95" t="s">
        <v>166</v>
      </c>
      <c r="K30" s="81" t="s">
        <v>41</v>
      </c>
      <c r="L30" s="81" t="s">
        <v>42</v>
      </c>
      <c r="M30" s="96">
        <v>44944</v>
      </c>
      <c r="N30" s="96">
        <v>44944</v>
      </c>
      <c r="O30" s="96">
        <v>45230</v>
      </c>
      <c r="P30" s="97" t="s">
        <v>167</v>
      </c>
      <c r="Q30" s="98">
        <f>R30/1</f>
        <v>120000000</v>
      </c>
      <c r="R30" s="98">
        <v>120000000</v>
      </c>
      <c r="S30" s="98">
        <f t="shared" si="10"/>
        <v>0</v>
      </c>
      <c r="T30" s="144" t="s">
        <v>39</v>
      </c>
      <c r="U30" s="166" t="s">
        <v>267</v>
      </c>
      <c r="V30" s="166" t="s">
        <v>267</v>
      </c>
      <c r="W30" s="166" t="s">
        <v>267</v>
      </c>
      <c r="X30" s="166" t="s">
        <v>267</v>
      </c>
      <c r="Y30" s="166" t="s">
        <v>267</v>
      </c>
      <c r="Z30" s="173" t="s">
        <v>267</v>
      </c>
    </row>
    <row r="31" spans="2:26" ht="75.75" customHeight="1" x14ac:dyDescent="0.25">
      <c r="B31" s="245"/>
      <c r="C31" s="242"/>
      <c r="D31" s="252"/>
      <c r="E31" s="29" t="s">
        <v>147</v>
      </c>
      <c r="F31" s="20" t="s">
        <v>148</v>
      </c>
      <c r="G31" s="20" t="s">
        <v>149</v>
      </c>
      <c r="H31" s="28" t="s">
        <v>150</v>
      </c>
      <c r="I31" s="28" t="s">
        <v>151</v>
      </c>
      <c r="J31" s="28" t="s">
        <v>43</v>
      </c>
      <c r="K31" s="22" t="s">
        <v>41</v>
      </c>
      <c r="L31" s="22" t="s">
        <v>44</v>
      </c>
      <c r="M31" s="23">
        <v>44944</v>
      </c>
      <c r="N31" s="23">
        <v>44958</v>
      </c>
      <c r="O31" s="23">
        <v>45077</v>
      </c>
      <c r="P31" s="24" t="s">
        <v>152</v>
      </c>
      <c r="Q31" s="27">
        <f>R31/0.85</f>
        <v>176470588.23529413</v>
      </c>
      <c r="R31" s="27">
        <v>150000000</v>
      </c>
      <c r="S31" s="27">
        <f>Q31-R31</f>
        <v>26470588.235294133</v>
      </c>
      <c r="T31" s="145" t="s">
        <v>39</v>
      </c>
      <c r="U31" s="169" t="s">
        <v>267</v>
      </c>
      <c r="V31" s="169" t="s">
        <v>267</v>
      </c>
      <c r="W31" s="169" t="s">
        <v>267</v>
      </c>
      <c r="X31" s="169" t="s">
        <v>267</v>
      </c>
      <c r="Y31" s="169" t="s">
        <v>267</v>
      </c>
      <c r="Z31" s="171" t="s">
        <v>267</v>
      </c>
    </row>
    <row r="32" spans="2:26" ht="177.75" customHeight="1" x14ac:dyDescent="0.25">
      <c r="B32" s="245"/>
      <c r="C32" s="242"/>
      <c r="D32" s="252"/>
      <c r="E32" s="63" t="s">
        <v>153</v>
      </c>
      <c r="F32" s="65" t="s">
        <v>154</v>
      </c>
      <c r="G32" s="65" t="s">
        <v>45</v>
      </c>
      <c r="H32" s="66" t="s">
        <v>155</v>
      </c>
      <c r="I32" s="66" t="s">
        <v>46</v>
      </c>
      <c r="J32" s="66" t="s">
        <v>43</v>
      </c>
      <c r="K32" s="64" t="s">
        <v>41</v>
      </c>
      <c r="L32" s="64" t="s">
        <v>44</v>
      </c>
      <c r="M32" s="67">
        <v>45078</v>
      </c>
      <c r="N32" s="67">
        <v>45092</v>
      </c>
      <c r="O32" s="67">
        <v>45169</v>
      </c>
      <c r="P32" s="70" t="s">
        <v>47</v>
      </c>
      <c r="Q32" s="69">
        <f>R32/0.85</f>
        <v>1176470588.2352941</v>
      </c>
      <c r="R32" s="69">
        <v>1000000000</v>
      </c>
      <c r="S32" s="69">
        <f>Q32-R32</f>
        <v>176470588.2352941</v>
      </c>
      <c r="T32" s="139" t="s">
        <v>39</v>
      </c>
      <c r="U32" s="180" t="s">
        <v>260</v>
      </c>
      <c r="V32" s="169" t="s">
        <v>267</v>
      </c>
      <c r="W32" s="180" t="s">
        <v>261</v>
      </c>
      <c r="X32" s="180" t="s">
        <v>262</v>
      </c>
      <c r="Y32" s="180">
        <v>2023</v>
      </c>
      <c r="Z32" s="182" t="s">
        <v>283</v>
      </c>
    </row>
    <row r="33" spans="2:26" ht="105" x14ac:dyDescent="0.25">
      <c r="B33" s="245"/>
      <c r="C33" s="242"/>
      <c r="D33" s="252"/>
      <c r="E33" s="63" t="s">
        <v>176</v>
      </c>
      <c r="F33" s="65" t="s">
        <v>177</v>
      </c>
      <c r="G33" s="65" t="s">
        <v>81</v>
      </c>
      <c r="H33" s="66" t="s">
        <v>93</v>
      </c>
      <c r="I33" s="66" t="s">
        <v>178</v>
      </c>
      <c r="J33" s="66" t="s">
        <v>179</v>
      </c>
      <c r="K33" s="64" t="s">
        <v>41</v>
      </c>
      <c r="L33" s="64" t="s">
        <v>42</v>
      </c>
      <c r="M33" s="67">
        <v>44979</v>
      </c>
      <c r="N33" s="67">
        <v>44979</v>
      </c>
      <c r="O33" s="67">
        <v>45230</v>
      </c>
      <c r="P33" s="70">
        <v>1</v>
      </c>
      <c r="Q33" s="69">
        <f>R33/1</f>
        <v>40000000</v>
      </c>
      <c r="R33" s="69">
        <v>40000000</v>
      </c>
      <c r="S33" s="69">
        <f>Q33-R33</f>
        <v>0</v>
      </c>
      <c r="T33" s="139" t="s">
        <v>39</v>
      </c>
      <c r="U33" s="169" t="s">
        <v>267</v>
      </c>
      <c r="V33" s="169" t="s">
        <v>267</v>
      </c>
      <c r="W33" s="169" t="s">
        <v>267</v>
      </c>
      <c r="X33" s="169" t="s">
        <v>267</v>
      </c>
      <c r="Y33" s="169" t="s">
        <v>267</v>
      </c>
      <c r="Z33" s="171" t="s">
        <v>267</v>
      </c>
    </row>
    <row r="34" spans="2:26" ht="90" x14ac:dyDescent="0.25">
      <c r="B34" s="245"/>
      <c r="C34" s="242"/>
      <c r="D34" s="252"/>
      <c r="E34" s="37" t="s">
        <v>82</v>
      </c>
      <c r="F34" s="39" t="s">
        <v>83</v>
      </c>
      <c r="G34" s="39" t="s">
        <v>84</v>
      </c>
      <c r="H34" s="38" t="s">
        <v>85</v>
      </c>
      <c r="I34" s="58"/>
      <c r="J34" s="38" t="s">
        <v>86</v>
      </c>
      <c r="K34" s="40" t="s">
        <v>41</v>
      </c>
      <c r="L34" s="40" t="s">
        <v>42</v>
      </c>
      <c r="M34" s="41">
        <v>44790</v>
      </c>
      <c r="N34" s="41">
        <v>44790</v>
      </c>
      <c r="O34" s="41">
        <v>45138</v>
      </c>
      <c r="P34" s="40" t="s">
        <v>87</v>
      </c>
      <c r="Q34" s="42">
        <f>R34/0.85</f>
        <v>2776470588.2352943</v>
      </c>
      <c r="R34" s="42">
        <v>2360000000</v>
      </c>
      <c r="S34" s="43">
        <f t="shared" ref="S34:S37" si="11">Q34-R34</f>
        <v>416470588.23529434</v>
      </c>
      <c r="T34" s="140" t="s">
        <v>39</v>
      </c>
      <c r="U34" s="40" t="s">
        <v>263</v>
      </c>
      <c r="V34" s="202" t="s">
        <v>267</v>
      </c>
      <c r="W34" s="40" t="s">
        <v>264</v>
      </c>
      <c r="X34" s="40" t="s">
        <v>265</v>
      </c>
      <c r="Y34" s="40">
        <v>2022</v>
      </c>
      <c r="Z34" s="201" t="s">
        <v>266</v>
      </c>
    </row>
    <row r="35" spans="2:26" ht="60" x14ac:dyDescent="0.25">
      <c r="B35" s="245"/>
      <c r="C35" s="242"/>
      <c r="D35" s="252"/>
      <c r="E35" s="37" t="s">
        <v>89</v>
      </c>
      <c r="F35" s="59" t="s">
        <v>90</v>
      </c>
      <c r="G35" s="39" t="s">
        <v>45</v>
      </c>
      <c r="H35" s="38" t="s">
        <v>88</v>
      </c>
      <c r="I35" s="38" t="s">
        <v>91</v>
      </c>
      <c r="J35" s="38" t="s">
        <v>43</v>
      </c>
      <c r="K35" s="40" t="s">
        <v>41</v>
      </c>
      <c r="L35" s="40" t="s">
        <v>42</v>
      </c>
      <c r="M35" s="41">
        <v>44811</v>
      </c>
      <c r="N35" s="41">
        <v>44811</v>
      </c>
      <c r="O35" s="41">
        <v>45248</v>
      </c>
      <c r="P35" s="40" t="s">
        <v>92</v>
      </c>
      <c r="Q35" s="60">
        <f t="shared" ref="Q35" si="12">R35/0.85</f>
        <v>352941176.47058827</v>
      </c>
      <c r="R35" s="42">
        <v>300000000</v>
      </c>
      <c r="S35" s="43">
        <f t="shared" si="11"/>
        <v>52941176.470588267</v>
      </c>
      <c r="T35" s="140" t="s">
        <v>39</v>
      </c>
      <c r="U35" s="202" t="s">
        <v>267</v>
      </c>
      <c r="V35" s="202" t="s">
        <v>267</v>
      </c>
      <c r="W35" s="202" t="s">
        <v>267</v>
      </c>
      <c r="X35" s="202" t="s">
        <v>267</v>
      </c>
      <c r="Y35" s="202" t="s">
        <v>267</v>
      </c>
      <c r="Z35" s="203" t="s">
        <v>267</v>
      </c>
    </row>
    <row r="36" spans="2:26" ht="120" x14ac:dyDescent="0.25">
      <c r="B36" s="245"/>
      <c r="C36" s="242"/>
      <c r="D36" s="252"/>
      <c r="E36" s="37" t="s">
        <v>97</v>
      </c>
      <c r="F36" s="59" t="s">
        <v>98</v>
      </c>
      <c r="G36" s="39" t="s">
        <v>81</v>
      </c>
      <c r="H36" s="38" t="s">
        <v>93</v>
      </c>
      <c r="I36" s="38" t="s">
        <v>99</v>
      </c>
      <c r="J36" s="38" t="s">
        <v>100</v>
      </c>
      <c r="K36" s="40" t="s">
        <v>96</v>
      </c>
      <c r="L36" s="40" t="s">
        <v>42</v>
      </c>
      <c r="M36" s="41">
        <v>44865</v>
      </c>
      <c r="N36" s="41">
        <v>44865</v>
      </c>
      <c r="O36" s="41">
        <v>45107</v>
      </c>
      <c r="P36" s="40" t="s">
        <v>101</v>
      </c>
      <c r="Q36" s="60">
        <f t="shared" ref="Q36" si="13">R36</f>
        <v>370000000</v>
      </c>
      <c r="R36" s="42">
        <v>370000000</v>
      </c>
      <c r="S36" s="43">
        <f t="shared" si="11"/>
        <v>0</v>
      </c>
      <c r="T36" s="140" t="s">
        <v>39</v>
      </c>
      <c r="U36" s="202" t="s">
        <v>267</v>
      </c>
      <c r="V36" s="202" t="s">
        <v>267</v>
      </c>
      <c r="W36" s="202" t="s">
        <v>267</v>
      </c>
      <c r="X36" s="202" t="s">
        <v>267</v>
      </c>
      <c r="Y36" s="202" t="s">
        <v>267</v>
      </c>
      <c r="Z36" s="203" t="s">
        <v>267</v>
      </c>
    </row>
    <row r="37" spans="2:26" ht="90" x14ac:dyDescent="0.25">
      <c r="B37" s="245"/>
      <c r="C37" s="242"/>
      <c r="D37" s="252"/>
      <c r="E37" s="37" t="s">
        <v>102</v>
      </c>
      <c r="F37" s="59" t="s">
        <v>103</v>
      </c>
      <c r="G37" s="39" t="s">
        <v>81</v>
      </c>
      <c r="H37" s="38" t="s">
        <v>93</v>
      </c>
      <c r="I37" s="38" t="s">
        <v>104</v>
      </c>
      <c r="J37" s="38" t="s">
        <v>95</v>
      </c>
      <c r="K37" s="40" t="s">
        <v>105</v>
      </c>
      <c r="L37" s="40" t="s">
        <v>42</v>
      </c>
      <c r="M37" s="41">
        <v>44865</v>
      </c>
      <c r="N37" s="41">
        <v>44865</v>
      </c>
      <c r="O37" s="41">
        <v>45107</v>
      </c>
      <c r="P37" s="49">
        <v>1</v>
      </c>
      <c r="Q37" s="60">
        <f>R37</f>
        <v>600000000</v>
      </c>
      <c r="R37" s="42">
        <v>600000000</v>
      </c>
      <c r="S37" s="43">
        <f t="shared" si="11"/>
        <v>0</v>
      </c>
      <c r="T37" s="140" t="s">
        <v>39</v>
      </c>
      <c r="U37" s="202" t="s">
        <v>267</v>
      </c>
      <c r="V37" s="202" t="s">
        <v>267</v>
      </c>
      <c r="W37" s="202" t="s">
        <v>267</v>
      </c>
      <c r="X37" s="202" t="s">
        <v>267</v>
      </c>
      <c r="Y37" s="202" t="s">
        <v>267</v>
      </c>
      <c r="Z37" s="203" t="s">
        <v>267</v>
      </c>
    </row>
    <row r="38" spans="2:26" ht="60" x14ac:dyDescent="0.25">
      <c r="B38" s="245"/>
      <c r="C38" s="242"/>
      <c r="D38" s="252"/>
      <c r="E38" s="37" t="s">
        <v>106</v>
      </c>
      <c r="F38" s="59" t="s">
        <v>107</v>
      </c>
      <c r="G38" s="39" t="s">
        <v>81</v>
      </c>
      <c r="H38" s="38" t="s">
        <v>93</v>
      </c>
      <c r="I38" s="38" t="s">
        <v>94</v>
      </c>
      <c r="J38" s="38" t="s">
        <v>108</v>
      </c>
      <c r="K38" s="40" t="s">
        <v>96</v>
      </c>
      <c r="L38" s="40" t="s">
        <v>42</v>
      </c>
      <c r="M38" s="41">
        <v>44865</v>
      </c>
      <c r="N38" s="41">
        <v>44865</v>
      </c>
      <c r="O38" s="41">
        <v>45107</v>
      </c>
      <c r="P38" s="49">
        <v>1</v>
      </c>
      <c r="Q38" s="60">
        <f>R38</f>
        <v>40000000</v>
      </c>
      <c r="R38" s="42">
        <v>40000000</v>
      </c>
      <c r="S38" s="43">
        <v>0</v>
      </c>
      <c r="T38" s="140" t="s">
        <v>39</v>
      </c>
      <c r="U38" s="202" t="s">
        <v>267</v>
      </c>
      <c r="V38" s="202" t="s">
        <v>267</v>
      </c>
      <c r="W38" s="202" t="s">
        <v>267</v>
      </c>
      <c r="X38" s="202" t="s">
        <v>267</v>
      </c>
      <c r="Y38" s="202" t="s">
        <v>267</v>
      </c>
      <c r="Z38" s="203" t="s">
        <v>267</v>
      </c>
    </row>
    <row r="39" spans="2:26" s="13" customFormat="1" ht="50.25" thickBot="1" x14ac:dyDescent="0.3">
      <c r="B39" s="246"/>
      <c r="C39" s="243"/>
      <c r="D39" s="246"/>
      <c r="E39" s="110" t="s">
        <v>109</v>
      </c>
      <c r="F39" s="113" t="s">
        <v>110</v>
      </c>
      <c r="G39" s="51" t="s">
        <v>111</v>
      </c>
      <c r="H39" s="52" t="s">
        <v>112</v>
      </c>
      <c r="I39" s="52" t="s">
        <v>113</v>
      </c>
      <c r="J39" s="52" t="s">
        <v>43</v>
      </c>
      <c r="K39" s="53" t="s">
        <v>96</v>
      </c>
      <c r="L39" s="53" t="s">
        <v>42</v>
      </c>
      <c r="M39" s="54">
        <v>44865</v>
      </c>
      <c r="N39" s="54">
        <v>44865</v>
      </c>
      <c r="O39" s="54">
        <v>45107</v>
      </c>
      <c r="P39" s="55" t="s">
        <v>114</v>
      </c>
      <c r="Q39" s="213">
        <f>R39/1</f>
        <v>290000000</v>
      </c>
      <c r="R39" s="56">
        <v>290000000</v>
      </c>
      <c r="S39" s="154">
        <v>0</v>
      </c>
      <c r="T39" s="147" t="s">
        <v>39</v>
      </c>
      <c r="U39" s="188" t="s">
        <v>267</v>
      </c>
      <c r="V39" s="188" t="s">
        <v>267</v>
      </c>
      <c r="W39" s="188" t="s">
        <v>267</v>
      </c>
      <c r="X39" s="188" t="s">
        <v>267</v>
      </c>
      <c r="Y39" s="188" t="s">
        <v>267</v>
      </c>
      <c r="Z39" s="205" t="s">
        <v>267</v>
      </c>
    </row>
    <row r="40" spans="2:26" ht="14.25" customHeight="1" x14ac:dyDescent="0.25">
      <c r="B40" s="92"/>
      <c r="C40" s="93"/>
      <c r="D40" s="94"/>
      <c r="E40" s="94"/>
      <c r="F40" s="94"/>
      <c r="G40" s="94"/>
      <c r="H40" s="94"/>
      <c r="I40" s="94"/>
      <c r="J40" s="94"/>
      <c r="K40" s="94"/>
      <c r="L40" s="94"/>
      <c r="M40" s="94"/>
      <c r="N40" s="94"/>
      <c r="O40" s="94"/>
      <c r="P40" s="94"/>
      <c r="Q40" s="94"/>
      <c r="R40" s="94"/>
      <c r="S40" s="94"/>
      <c r="T40" s="94"/>
    </row>
    <row r="41" spans="2:26" ht="18.75" x14ac:dyDescent="0.3">
      <c r="B41" s="91" t="s">
        <v>160</v>
      </c>
      <c r="R41" s="30"/>
    </row>
    <row r="42" spans="2:26" ht="149.25" customHeight="1" x14ac:dyDescent="0.25">
      <c r="B42" s="239" t="s">
        <v>159</v>
      </c>
      <c r="C42" s="240"/>
      <c r="D42" s="240"/>
      <c r="E42" s="240"/>
      <c r="F42" s="240"/>
      <c r="G42" s="1"/>
      <c r="H42" s="1"/>
      <c r="I42" s="1"/>
      <c r="J42" s="1"/>
      <c r="K42" s="1"/>
      <c r="L42" s="1"/>
      <c r="M42" s="1"/>
      <c r="N42" s="1"/>
      <c r="O42" s="1"/>
      <c r="P42" s="1"/>
      <c r="Q42" s="1"/>
      <c r="R42" s="1"/>
      <c r="S42" s="1"/>
      <c r="T42" s="1"/>
    </row>
    <row r="44" spans="2:26" ht="15" customHeight="1" x14ac:dyDescent="0.25">
      <c r="B44" s="90"/>
      <c r="C44" s="91" t="s">
        <v>158</v>
      </c>
    </row>
    <row r="45" spans="2:26" x14ac:dyDescent="0.25">
      <c r="B45" s="99" t="s">
        <v>211</v>
      </c>
      <c r="C45" s="131" t="s">
        <v>219</v>
      </c>
      <c r="D45" s="132"/>
      <c r="E45" s="133"/>
      <c r="F45" s="133"/>
      <c r="G45" s="133"/>
      <c r="H45" s="94"/>
    </row>
  </sheetData>
  <autoFilter ref="B4:Z39">
    <filterColumn colId="1" showButton="0"/>
    <filterColumn colId="5" showButton="0"/>
    <filterColumn colId="15" showButton="0"/>
    <filterColumn colId="16" showButton="0"/>
  </autoFilter>
  <sortState ref="B6:T24">
    <sortCondition ref="D6:D24"/>
  </sortState>
  <mergeCells count="38">
    <mergeCell ref="J4:J5"/>
    <mergeCell ref="K4:K5"/>
    <mergeCell ref="L4:L5"/>
    <mergeCell ref="T4:T5"/>
    <mergeCell ref="O4:O5"/>
    <mergeCell ref="B4:B5"/>
    <mergeCell ref="C4:D4"/>
    <mergeCell ref="E4:E5"/>
    <mergeCell ref="G4:H4"/>
    <mergeCell ref="I4:I5"/>
    <mergeCell ref="B42:F42"/>
    <mergeCell ref="C30:C39"/>
    <mergeCell ref="B6:B39"/>
    <mergeCell ref="C25:C28"/>
    <mergeCell ref="D25:D28"/>
    <mergeCell ref="D30:D39"/>
    <mergeCell ref="C13:C24"/>
    <mergeCell ref="D13:D24"/>
    <mergeCell ref="C6:C10"/>
    <mergeCell ref="D6:D10"/>
    <mergeCell ref="D11:D12"/>
    <mergeCell ref="C11:C12"/>
    <mergeCell ref="U3:Z3"/>
    <mergeCell ref="B2:Z2"/>
    <mergeCell ref="U4:U5"/>
    <mergeCell ref="V4:V5"/>
    <mergeCell ref="W4:W5"/>
    <mergeCell ref="X4:X5"/>
    <mergeCell ref="Y4:Y5"/>
    <mergeCell ref="Z4:Z5"/>
    <mergeCell ref="N4:N5"/>
    <mergeCell ref="M4:M5"/>
    <mergeCell ref="F4:F5"/>
    <mergeCell ref="Q4:S4"/>
    <mergeCell ref="P4:P5"/>
    <mergeCell ref="B3:E3"/>
    <mergeCell ref="G3:K3"/>
    <mergeCell ref="L3:T3"/>
  </mergeCells>
  <dataValidations count="1">
    <dataValidation type="whole" operator="greaterThanOrEqual" allowBlank="1" showInputMessage="1" showErrorMessage="1" sqref="Q28 Q22:Q23 R6:R8 Q9:R12 R17 R34:R39 R22:R29 Q40">
      <formula1>0</formula1>
    </dataValidation>
  </dataValidations>
  <pageMargins left="0.23622047244094491" right="0.23622047244094491" top="0.74803149606299213" bottom="0.74803149606299213" header="0.31496062992125984" footer="0.31496062992125984"/>
  <pageSetup paperSize="8" scale="40" fitToHeight="0" orientation="landscape" r:id="rId1"/>
  <ignoredErrors>
    <ignoredError sqref="E11 E22:G22 E29 I22:L22 E34 E23:E24 E10 O22:T22 E36:E39 E35" numberStoredAsText="1"/>
    <ignoredError sqref="G35 G34 G23 G10 G24 G36:G39"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115" zoomScaleNormal="115" workbookViewId="0">
      <pane xSplit="1" ySplit="3" topLeftCell="D4" activePane="bottomRight" state="frozen"/>
      <selection pane="topRight" activeCell="B1" sqref="B1"/>
      <selection pane="bottomLeft" activeCell="A4" sqref="A4"/>
      <selection pane="bottomRight" activeCell="E11" sqref="E11"/>
    </sheetView>
  </sheetViews>
  <sheetFormatPr defaultColWidth="0" defaultRowHeight="15" x14ac:dyDescent="0.25"/>
  <cols>
    <col min="1" max="1" width="2.5703125" style="15" customWidth="1"/>
    <col min="2" max="2" width="17.140625" style="15" customWidth="1"/>
    <col min="3" max="3" width="15.140625" style="15" bestFit="1" customWidth="1"/>
    <col min="4" max="4" width="10.140625" style="15" customWidth="1"/>
    <col min="5" max="5" width="168.7109375" style="15" customWidth="1"/>
    <col min="6" max="6" width="2.5703125" style="15" customWidth="1"/>
    <col min="7" max="16384" width="8.7109375" style="15" hidden="1"/>
  </cols>
  <sheetData>
    <row r="1" spans="1:6" ht="15.75" thickBot="1" x14ac:dyDescent="0.3"/>
    <row r="2" spans="1:6" s="16" customFormat="1" ht="34.5" customHeight="1" thickBot="1" x14ac:dyDescent="0.3">
      <c r="A2" s="15"/>
      <c r="B2" s="284" t="s">
        <v>117</v>
      </c>
      <c r="C2" s="285"/>
      <c r="D2" s="285"/>
      <c r="E2" s="286"/>
      <c r="F2" s="15"/>
    </row>
    <row r="3" spans="1:6" s="16" customFormat="1" ht="15.75" thickBot="1" x14ac:dyDescent="0.3">
      <c r="A3" s="15"/>
      <c r="B3" s="17" t="s">
        <v>116</v>
      </c>
      <c r="C3" s="18" t="s">
        <v>156</v>
      </c>
      <c r="D3" s="18" t="s">
        <v>157</v>
      </c>
      <c r="E3" s="18" t="s">
        <v>38</v>
      </c>
      <c r="F3" s="15"/>
    </row>
    <row r="4" spans="1:6" ht="15.75" thickBot="1" x14ac:dyDescent="0.3">
      <c r="B4" s="281" t="s">
        <v>123</v>
      </c>
      <c r="C4" s="282"/>
      <c r="D4" s="282"/>
      <c r="E4" s="283"/>
    </row>
    <row r="5" spans="1:6" ht="45.75" thickBot="1" x14ac:dyDescent="0.3">
      <c r="B5" s="101">
        <v>44938</v>
      </c>
      <c r="C5" s="72" t="s">
        <v>146</v>
      </c>
      <c r="D5" s="102" t="s">
        <v>33</v>
      </c>
      <c r="E5" s="106" t="s">
        <v>168</v>
      </c>
    </row>
    <row r="6" spans="1:6" ht="45" x14ac:dyDescent="0.25">
      <c r="B6" s="279">
        <v>44957</v>
      </c>
      <c r="C6" s="103">
        <v>40</v>
      </c>
      <c r="D6" s="100" t="s">
        <v>26</v>
      </c>
      <c r="E6" s="107" t="s">
        <v>185</v>
      </c>
    </row>
    <row r="7" spans="1:6" ht="45.75" thickBot="1" x14ac:dyDescent="0.3">
      <c r="B7" s="280"/>
      <c r="C7" s="104">
        <v>41</v>
      </c>
      <c r="D7" s="105" t="s">
        <v>33</v>
      </c>
      <c r="E7" s="108" t="s">
        <v>184</v>
      </c>
    </row>
    <row r="8" spans="1:6" ht="30.75" thickBot="1" x14ac:dyDescent="0.3">
      <c r="B8" s="114">
        <v>44973</v>
      </c>
      <c r="C8" s="115">
        <v>13</v>
      </c>
      <c r="D8" s="116" t="s">
        <v>33</v>
      </c>
      <c r="E8" s="106" t="s">
        <v>236</v>
      </c>
    </row>
    <row r="9" spans="1:6" ht="45.75" thickBot="1" x14ac:dyDescent="0.3">
      <c r="B9" s="101">
        <v>44981</v>
      </c>
      <c r="C9" s="117">
        <v>27</v>
      </c>
      <c r="D9" s="102" t="s">
        <v>33</v>
      </c>
      <c r="E9" s="118" t="s">
        <v>234</v>
      </c>
    </row>
    <row r="10" spans="1:6" s="111" customFormat="1" ht="137.25" customHeight="1" thickBot="1" x14ac:dyDescent="0.3">
      <c r="B10" s="134">
        <v>44994</v>
      </c>
      <c r="C10" s="135">
        <v>45</v>
      </c>
      <c r="D10" s="136" t="s">
        <v>28</v>
      </c>
      <c r="E10" s="137" t="s">
        <v>235</v>
      </c>
    </row>
    <row r="11" spans="1:6" ht="15.75" thickBot="1" x14ac:dyDescent="0.3">
      <c r="B11" s="134">
        <v>45000</v>
      </c>
      <c r="C11" s="135">
        <v>24</v>
      </c>
      <c r="D11" s="136" t="s">
        <v>32</v>
      </c>
      <c r="E11" s="137" t="s">
        <v>237</v>
      </c>
    </row>
    <row r="12" spans="1:6" x14ac:dyDescent="0.25">
      <c r="B12" s="19"/>
      <c r="C12" s="19"/>
      <c r="D12" s="19"/>
      <c r="E12" s="156"/>
    </row>
    <row r="13" spans="1:6" x14ac:dyDescent="0.25">
      <c r="B13" s="19"/>
      <c r="C13" s="19"/>
      <c r="D13" s="19"/>
    </row>
    <row r="14" spans="1:6" x14ac:dyDescent="0.25">
      <c r="B14" s="19"/>
      <c r="C14" s="19"/>
      <c r="D14" s="19"/>
    </row>
    <row r="15" spans="1:6" x14ac:dyDescent="0.25">
      <c r="B15" s="19"/>
      <c r="C15" s="19"/>
      <c r="D15" s="19"/>
    </row>
    <row r="16" spans="1:6" x14ac:dyDescent="0.25">
      <c r="B16" s="19"/>
      <c r="C16" s="19"/>
      <c r="D16" s="19"/>
    </row>
    <row r="17" spans="2:4" x14ac:dyDescent="0.25">
      <c r="B17" s="19"/>
      <c r="C17" s="19"/>
      <c r="D17" s="19"/>
    </row>
    <row r="18" spans="2:4" x14ac:dyDescent="0.25">
      <c r="B18" s="19"/>
      <c r="C18" s="19"/>
      <c r="D18" s="19"/>
    </row>
    <row r="19" spans="2:4" x14ac:dyDescent="0.25">
      <c r="B19" s="19"/>
      <c r="C19" s="19"/>
      <c r="D19" s="19"/>
    </row>
    <row r="20" spans="2:4" x14ac:dyDescent="0.25">
      <c r="B20" s="19"/>
      <c r="C20" s="19"/>
    </row>
  </sheetData>
  <autoFilter ref="B3:E3"/>
  <mergeCells count="3">
    <mergeCell ref="B6:B7"/>
    <mergeCell ref="B4:E4"/>
    <mergeCell ref="B2:E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Harmonogram2023</vt:lpstr>
      <vt:lpstr>Zdůvodnění</vt:lpstr>
      <vt:lpstr>Harmonogram2023!Oblast_tisku</vt:lpstr>
      <vt:lpstr>Harmonogram2023!Print_Titles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Paly Daniel</dc:creator>
  <cp:lastModifiedBy>Beyerova Stanislava</cp:lastModifiedBy>
  <cp:revision>7</cp:revision>
  <cp:lastPrinted>2023-05-12T07:41:05Z</cp:lastPrinted>
  <dcterms:created xsi:type="dcterms:W3CDTF">2016-08-30T13:12:28Z</dcterms:created>
  <dcterms:modified xsi:type="dcterms:W3CDTF">2023-05-31T13:09:34Z</dcterms:modified>
</cp:coreProperties>
</file>